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felles.dep.no/sites/c83412/NB24/Tallene bak figurene/"/>
    </mc:Choice>
  </mc:AlternateContent>
  <xr:revisionPtr revIDLastSave="0" documentId="13_ncr:1_{792F6F07-EC95-408A-ADB4-23011A1C8E4F}" xr6:coauthVersionLast="47" xr6:coauthVersionMax="47" xr10:uidLastSave="{00000000-0000-0000-0000-000000000000}"/>
  <bookViews>
    <workbookView xWindow="20640" yWindow="0" windowWidth="20640" windowHeight="16680" xr2:uid="{00000000-000D-0000-FFFF-FFFF00000000}"/>
  </bookViews>
  <sheets>
    <sheet name="Innhold" sheetId="1" r:id="rId1"/>
    <sheet name="Fig6-1" sheetId="2" r:id="rId2"/>
    <sheet name="Fig6-2" sheetId="3" r:id="rId3"/>
    <sheet name="Fig6-3" sheetId="4" r:id="rId4"/>
    <sheet name="Fig6-4" sheetId="5" r:id="rId5"/>
    <sheet name="Fig6-5" sheetId="6" r:id="rId6"/>
    <sheet name="Fig6-6" sheetId="7" r:id="rId7"/>
    <sheet name="Fig6-7" sheetId="8" r:id="rId8"/>
    <sheet name="Fig6-8" sheetId="9" r:id="rId9"/>
    <sheet name="Fig6-9" sheetId="10" r:id="rId10"/>
    <sheet name="Fig6-10" sheetId="11" r:id="rId11"/>
    <sheet name="Fig6-11" sheetId="12" r:id="rId12"/>
    <sheet name="Fig6-12" sheetId="13" r:id="rId13"/>
    <sheet name="Fig6-13" sheetId="14" r:id="rId14"/>
    <sheet name="Fig6-14" sheetId="15" r:id="rId15"/>
    <sheet name="Fig6-15" sheetId="16" r:id="rId16"/>
    <sheet name="Fig6-16" sheetId="17" r:id="rId17"/>
    <sheet name="Fig6-17" sheetId="18" r:id="rId18"/>
    <sheet name="Fig6-18" sheetId="19" r:id="rId19"/>
    <sheet name="Fig6-19" sheetId="20" r:id="rId20"/>
    <sheet name="Fig6-20" sheetId="21" r:id="rId21"/>
    <sheet name="Fig6-21" sheetId="22" r:id="rId22"/>
    <sheet name="Fig6-22" sheetId="23" r:id="rId23"/>
    <sheet name="Fig6-23" sheetId="24" r:id="rId24"/>
    <sheet name="Fig6-24" sheetId="25" r:id="rId25"/>
    <sheet name="Fig6-25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1" l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<sst xmlns="http://schemas.openxmlformats.org/spreadsheetml/2006/main" count="263" uniqueCount="181">
  <si>
    <t>Innhold</t>
  </si>
  <si>
    <t>Figurtittel</t>
  </si>
  <si>
    <t>År</t>
  </si>
  <si>
    <t>Markedsinntekt</t>
  </si>
  <si>
    <t>Inntekt etter skatt</t>
  </si>
  <si>
    <t>Fig6-1</t>
  </si>
  <si>
    <t>P90/P10</t>
  </si>
  <si>
    <t>S80/S20</t>
  </si>
  <si>
    <t>Fig6-2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</si>
  <si>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</si>
  <si>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</si>
  <si>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</si>
  <si>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</si>
  <si>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</si>
  <si>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</si>
  <si>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</si>
  <si>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</si>
  <si>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</si>
  <si>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p91-99</t>
  </si>
  <si>
    <t>Fig6-3</t>
  </si>
  <si>
    <t>Persentil 91-99</t>
  </si>
  <si>
    <t>Topp 1 pst.</t>
  </si>
  <si>
    <t>Fig6-4</t>
  </si>
  <si>
    <t>Desil 1</t>
  </si>
  <si>
    <t>Desil 2</t>
  </si>
  <si>
    <t>Desil 3</t>
  </si>
  <si>
    <t>Desil 4</t>
  </si>
  <si>
    <t>Desil 5</t>
  </si>
  <si>
    <t>Desil 6</t>
  </si>
  <si>
    <t>Desil 7</t>
  </si>
  <si>
    <t>Desil 8</t>
  </si>
  <si>
    <t>Desil 9</t>
  </si>
  <si>
    <t>Inntektsgruppe</t>
  </si>
  <si>
    <t>2006</t>
  </si>
  <si>
    <t>2008</t>
  </si>
  <si>
    <t>2010</t>
  </si>
  <si>
    <t>2012</t>
  </si>
  <si>
    <t>2014</t>
  </si>
  <si>
    <t>2016</t>
  </si>
  <si>
    <t>2018</t>
  </si>
  <si>
    <t>2020</t>
  </si>
  <si>
    <t>Fig6-5</t>
  </si>
  <si>
    <t>Hele befolkningen</t>
  </si>
  <si>
    <t>Barn under 18 år</t>
  </si>
  <si>
    <t>Fig6-6</t>
  </si>
  <si>
    <t>Skatt</t>
  </si>
  <si>
    <t>Overføringer</t>
  </si>
  <si>
    <t>Lønnsinntekter</t>
  </si>
  <si>
    <t>Næringsinntekter</t>
  </si>
  <si>
    <t>Kapitalinntekter</t>
  </si>
  <si>
    <t>Samlet inntekt</t>
  </si>
  <si>
    <t>Fig6-7</t>
  </si>
  <si>
    <t>Fig6-8</t>
  </si>
  <si>
    <t>Inntektspersentil</t>
  </si>
  <si>
    <t>Median</t>
  </si>
  <si>
    <t>Gjennomsnitt</t>
  </si>
  <si>
    <t>Fig6-9</t>
  </si>
  <si>
    <t>Fig6-10</t>
  </si>
  <si>
    <t>Fig6-11</t>
  </si>
  <si>
    <t>Fig6-12</t>
  </si>
  <si>
    <t>Gjeld</t>
  </si>
  <si>
    <t>Andre eiendeler</t>
  </si>
  <si>
    <t>Aksjer og verdipapirer</t>
  </si>
  <si>
    <t>Bankinnskudd</t>
  </si>
  <si>
    <t>Primærbolig</t>
  </si>
  <si>
    <t>Bruttoformue</t>
  </si>
  <si>
    <t>Nettoformue</t>
  </si>
  <si>
    <t>Fig6-13</t>
  </si>
  <si>
    <t>Formuesdesil</t>
  </si>
  <si>
    <t>2015</t>
  </si>
  <si>
    <t>2021</t>
  </si>
  <si>
    <t>Fig6-14</t>
  </si>
  <si>
    <t>&lt;25</t>
  </si>
  <si>
    <t>25 - 34</t>
  </si>
  <si>
    <t>35 - 44</t>
  </si>
  <si>
    <t>45 - 54</t>
  </si>
  <si>
    <t>55 - 66</t>
  </si>
  <si>
    <t>67 - 79</t>
  </si>
  <si>
    <t>&gt;80</t>
  </si>
  <si>
    <t>Aldersgruppe</t>
  </si>
  <si>
    <t>Fig6-15</t>
  </si>
  <si>
    <t>Bruttofinanskapital</t>
  </si>
  <si>
    <t>Annen realkapital</t>
  </si>
  <si>
    <t>Fig6-16</t>
  </si>
  <si>
    <t>Fig6-17</t>
  </si>
  <si>
    <t>Hele befolkningen utenom topp 1 pst.</t>
  </si>
  <si>
    <t>Fig6-18</t>
  </si>
  <si>
    <t>Formuesvekst</t>
  </si>
  <si>
    <t>Fig6-19</t>
  </si>
  <si>
    <t>Formuespersentil</t>
  </si>
  <si>
    <t>Spredning</t>
  </si>
  <si>
    <t>P25</t>
  </si>
  <si>
    <t>P75</t>
  </si>
  <si>
    <t>P95</t>
  </si>
  <si>
    <t>Fig6-20</t>
  </si>
  <si>
    <t>Sentralitetsklasse</t>
  </si>
  <si>
    <t>Kapitalinntekt</t>
  </si>
  <si>
    <t>Næringsinntekt</t>
  </si>
  <si>
    <t>Lønnsinntekt</t>
  </si>
  <si>
    <t>Inntekt etter skatt per forbruksenhet</t>
  </si>
  <si>
    <t>Fig6-21</t>
  </si>
  <si>
    <t>Fig6-22</t>
  </si>
  <si>
    <t>Fig6-23</t>
  </si>
  <si>
    <t xml:space="preserve">P25 </t>
  </si>
  <si>
    <t xml:space="preserve">P95 </t>
  </si>
  <si>
    <t>Fig6-24</t>
  </si>
  <si>
    <t>2020-01-01</t>
  </si>
  <si>
    <t>2020-02-01</t>
  </si>
  <si>
    <t>2020-03-01</t>
  </si>
  <si>
    <t>2020-04-01</t>
  </si>
  <si>
    <t>2020-05-01</t>
  </si>
  <si>
    <t>2020-06-01</t>
  </si>
  <si>
    <t>2020-07-01</t>
  </si>
  <si>
    <t>2020-08-01</t>
  </si>
  <si>
    <t>2020-09-01</t>
  </si>
  <si>
    <t>2020-10-01</t>
  </si>
  <si>
    <t>2020-11-01</t>
  </si>
  <si>
    <t>2020-12-01</t>
  </si>
  <si>
    <t>2021-01-01</t>
  </si>
  <si>
    <t>2021-02-01</t>
  </si>
  <si>
    <t>2021-03-01</t>
  </si>
  <si>
    <t>2021-04-01</t>
  </si>
  <si>
    <t>2021-05-01</t>
  </si>
  <si>
    <t>2021-06-01</t>
  </si>
  <si>
    <t>2021-07-01</t>
  </si>
  <si>
    <t>2021-08-01</t>
  </si>
  <si>
    <t>2021-09-01</t>
  </si>
  <si>
    <t>2021-10-01</t>
  </si>
  <si>
    <t>2021-11-01</t>
  </si>
  <si>
    <t>2021-12-01</t>
  </si>
  <si>
    <t>2022-01-01</t>
  </si>
  <si>
    <t>2022-02-01</t>
  </si>
  <si>
    <t>2022-03-01</t>
  </si>
  <si>
    <t>2022-04-01</t>
  </si>
  <si>
    <t>2022-05-01</t>
  </si>
  <si>
    <t>2022-06-01</t>
  </si>
  <si>
    <t>2022-07-01</t>
  </si>
  <si>
    <t>2022-08-01</t>
  </si>
  <si>
    <t>2022-09-01</t>
  </si>
  <si>
    <t>2022-10-01</t>
  </si>
  <si>
    <t>2022-11-01</t>
  </si>
  <si>
    <t>2022-12-01</t>
  </si>
  <si>
    <t>2023-01-01</t>
  </si>
  <si>
    <t>2023-02-01</t>
  </si>
  <si>
    <t>2023-03-01</t>
  </si>
  <si>
    <t>2023-04-01</t>
  </si>
  <si>
    <t>2023-05-01</t>
  </si>
  <si>
    <t>2023-06-01</t>
  </si>
  <si>
    <t>2023-07-01</t>
  </si>
  <si>
    <t>2023-08-01</t>
  </si>
  <si>
    <t>Måned</t>
  </si>
  <si>
    <t>Total</t>
  </si>
  <si>
    <t>Mat</t>
  </si>
  <si>
    <t>Elektrisitet inkl. nettleie</t>
  </si>
  <si>
    <t>Bensin</t>
  </si>
  <si>
    <t>Fig6-25</t>
  </si>
  <si>
    <t>Gini-koeffisienter for markedsinntekter og inntekt etter skatt 1992-2021</t>
  </si>
  <si>
    <t>Spredningsmål for inntekt etter skatt. 1992-2021</t>
  </si>
  <si>
    <t>Utvikling i realinntekt etter skatt i ulike inntektsdesiler. Indeks (2006=1). 2004-2021</t>
  </si>
  <si>
    <t>Gjennomsnittlig inntekt etter skatt i 91.-100. persentil. Mill. 2021-kroner. 2004-2021</t>
  </si>
  <si>
    <t>Andel av husholdningenes samlede inntekt etter skatt. Utvalgte år i perioden 2006-2022. Prosent</t>
  </si>
  <si>
    <t>Andel personer med vedvarende lavinntekt over en treårsperiode. 2005-2021. Prosent</t>
  </si>
  <si>
    <t>Gjennomsnittsinntekt. Inntektspersentil 91-99. 2021-kroner. Tusen kroner. 2004-2021</t>
  </si>
  <si>
    <t>Gjennomsnittsinntekt. Inntektspersentil 100. 2021-kroner. Tusen kroner. 2004-2021</t>
  </si>
  <si>
    <t>Gjennomsnittlig og median husholdningsformue. Inntektspersentil 91-100. Mill. kroner. 2021</t>
  </si>
  <si>
    <t>Gjennomsnittsinntekt. Inntektspersentil 1. 2021-kroner. Tusen kroner. 2004-2021</t>
  </si>
  <si>
    <t>Gjennomsnittsinntekt. Inntektspersentil 2-10. Tusen kroner. 2021-kroner. 2004-2021</t>
  </si>
  <si>
    <t>Gjennomsnittlig og median husholdningsformue. Inntektspersentil 1-10. Mill. kroner. 2021</t>
  </si>
  <si>
    <t>Husholdningenes gjennomsnittlige formue. Mill. kroner. 2010-2021</t>
  </si>
  <si>
    <t>Gjennomsnittlig formue i formuesdesil 1- 10. Mill. kroner. 2010, 2015 og 2021</t>
  </si>
  <si>
    <t>Gjennomsnittlig formue i ulike aldersgrupper i 2021. Mill. kroner</t>
  </si>
  <si>
    <t>Gjennomsnittlig formue. Formuespersentil 91-99. Mill. kroner</t>
  </si>
  <si>
    <t>Gjennomsnittlig formue. Formuespersentil 100. Mill. kroner</t>
  </si>
  <si>
    <t>Formuesutvikling i topp 1 pst. og resten av befolkningen. Indeks (2012=1). 2012-2021</t>
  </si>
  <si>
    <t>Gjennomsnittlig inntekt etter skatt og endring i gjennomsnittlig beregnet nettoformue fra året før for de 1 pst. mest formuende personene. 2014-2021. Mill. kroner.</t>
  </si>
  <si>
    <t>Spredning i inntekt. Formuespersentil 91-100. Mill. kroner. 2021</t>
  </si>
  <si>
    <t>Gjennomsnittsinntekt.Sentralitetsklasse 1-6. Tusen kroner. 2021</t>
  </si>
  <si>
    <t>Spredning i inntekt. Sentralitetsklasse 1-6. Tusen kroner. 2021</t>
  </si>
  <si>
    <t>Gjennomsnittlig formue. Sentralitetsklasse 1-6. Mill. kroner. 2021</t>
  </si>
  <si>
    <t>Spredning i formue. Sentralitetsklasse 1-6. Mill. kroner. 2021</t>
  </si>
  <si>
    <t>Prisindeks for utvalgte varer og KPI Totalindeks (jan 2020=100). Januar 2020 –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</si>
</sst>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C8D5E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tabSelected="1" topLeftCell="A4" workbookViewId="0">
      <selection activeCell="B26" sqref="B26"/>
    </sheetView>
  </sheetViews>
  <sheetFormatPr baseColWidth="10" defaultColWidth="8.88671875" defaultRowHeight="15.6" x14ac:dyDescent="0.35"/>
  <cols>
    <col min="1" max="1" width="20.6640625" style="1" customWidth="1"/>
    <col min="2" max="2" width="160.6640625" style="1" customWidth="1"/>
  </cols>
  <sheetData>
    <row r="1" spans="1:2" x14ac:dyDescent="0.3">
      <c r="A1" s="2" t="s">
        <v>0</v>
      </c>
      <c r="B1" s="2" t="s">
        <v>1</v>
      </c>
    </row>
    <row r="2" spans="1:2" x14ac:dyDescent="0.35">
      <c r="A2" s="1" t="str">
        <f>HYPERLINK("#'Fig6-1'!A1", "Fig6-1")</f>
        <v>Fig6-1</v>
      </c>
      <c r="B2" s="1" t="s">
        <v>156</v>
      </c>
    </row>
    <row r="3" spans="1:2" x14ac:dyDescent="0.35">
      <c r="A3" s="1" t="str">
        <f>HYPERLINK("#'Fig6-2'!A1", "Fig6-2")</f>
        <v>Fig6-2</v>
      </c>
      <c r="B3" s="3" t="s">
        <v>157</v>
      </c>
    </row>
    <row r="4" spans="1:2" x14ac:dyDescent="0.35">
      <c r="A4" s="1" t="str">
        <f>HYPERLINK("#'Fig6-3'!A1", "Fig6-3")</f>
        <v>Fig6-3</v>
      </c>
      <c r="B4" s="3" t="s">
        <v>158</v>
      </c>
    </row>
    <row r="5" spans="1:2" x14ac:dyDescent="0.35">
      <c r="A5" s="1" t="str">
        <f>HYPERLINK("#'Fig6-4'!A1", "Fig6-4")</f>
        <v>Fig6-4</v>
      </c>
      <c r="B5" s="1" t="s">
        <v>159</v>
      </c>
    </row>
    <row r="6" spans="1:2" x14ac:dyDescent="0.35">
      <c r="A6" s="1" t="str">
        <f>HYPERLINK("#'Fig6-5'!A1", "Fig6-5")</f>
        <v>Fig6-5</v>
      </c>
      <c r="B6" s="1" t="s">
        <v>160</v>
      </c>
    </row>
    <row r="7" spans="1:2" x14ac:dyDescent="0.35">
      <c r="A7" s="1" t="str">
        <f>HYPERLINK("#'Fig6-6'!A1", "Fig6-6")</f>
        <v>Fig6-6</v>
      </c>
      <c r="B7" s="1" t="s">
        <v>161</v>
      </c>
    </row>
    <row r="8" spans="1:2" x14ac:dyDescent="0.35">
      <c r="A8" s="1" t="str">
        <f>HYPERLINK("#'Fig6-7'!A1", "Fig6-7")</f>
        <v>Fig6-7</v>
      </c>
      <c r="B8" s="1" t="s">
        <v>162</v>
      </c>
    </row>
    <row r="9" spans="1:2" x14ac:dyDescent="0.35">
      <c r="A9" s="1" t="str">
        <f>HYPERLINK("#'Fig6-8'!A1", "Fig6-8")</f>
        <v>Fig6-8</v>
      </c>
      <c r="B9" s="3" t="s">
        <v>163</v>
      </c>
    </row>
    <row r="10" spans="1:2" x14ac:dyDescent="0.35">
      <c r="A10" s="1" t="str">
        <f>HYPERLINK("#'Fig6-9'!A1", "Fig6-9")</f>
        <v>Fig6-9</v>
      </c>
      <c r="B10" s="1" t="s">
        <v>164</v>
      </c>
    </row>
    <row r="11" spans="1:2" x14ac:dyDescent="0.35">
      <c r="A11" s="1" t="str">
        <f>HYPERLINK("#'Fig6-10'!A1", "Fig6-10")</f>
        <v>Fig6-10</v>
      </c>
      <c r="B11" s="1" t="s">
        <v>165</v>
      </c>
    </row>
    <row r="12" spans="1:2" x14ac:dyDescent="0.35">
      <c r="A12" s="1" t="str">
        <f>HYPERLINK("#'Fig6-11'!A1", "Fig6-11")</f>
        <v>Fig6-11</v>
      </c>
      <c r="B12" s="1" t="s">
        <v>166</v>
      </c>
    </row>
    <row r="13" spans="1:2" x14ac:dyDescent="0.35">
      <c r="A13" s="1" t="str">
        <f>HYPERLINK("#'Fig6-12'!A1", "Fig6-12")</f>
        <v>Fig6-12</v>
      </c>
      <c r="B13" s="1" t="s">
        <v>167</v>
      </c>
    </row>
    <row r="14" spans="1:2" x14ac:dyDescent="0.35">
      <c r="A14" s="1" t="str">
        <f>HYPERLINK("#'Fig6-13'!A1", "Fig6-13")</f>
        <v>Fig6-13</v>
      </c>
      <c r="B14" s="1" t="s">
        <v>168</v>
      </c>
    </row>
    <row r="15" spans="1:2" x14ac:dyDescent="0.35">
      <c r="A15" s="1" t="str">
        <f>HYPERLINK("#'Fig6-14'!A1", "Fig6-14")</f>
        <v>Fig6-14</v>
      </c>
      <c r="B15" s="1" t="s">
        <v>169</v>
      </c>
    </row>
    <row r="16" spans="1:2" x14ac:dyDescent="0.35">
      <c r="A16" s="1" t="str">
        <f>HYPERLINK("#'Fig6-15'!A1", "Fig6-15")</f>
        <v>Fig6-15</v>
      </c>
      <c r="B16" s="1" t="s">
        <v>170</v>
      </c>
    </row>
    <row r="17" spans="1:3" x14ac:dyDescent="0.35">
      <c r="A17" s="1" t="str">
        <f>HYPERLINK("#'Fig6-16'!A1", "Fig6-16")</f>
        <v>Fig6-16</v>
      </c>
      <c r="B17" s="1" t="s">
        <v>171</v>
      </c>
    </row>
    <row r="18" spans="1:3" x14ac:dyDescent="0.35">
      <c r="A18" s="1" t="str">
        <f>HYPERLINK("#'Fig6-17'!A1", "Fig6-17")</f>
        <v>Fig6-17</v>
      </c>
      <c r="B18" s="1" t="s">
        <v>172</v>
      </c>
    </row>
    <row r="19" spans="1:3" x14ac:dyDescent="0.35">
      <c r="A19" s="1" t="str">
        <f>HYPERLINK("#'Fig6-18'!A1", "Fig6-18")</f>
        <v>Fig6-18</v>
      </c>
      <c r="B19" s="1" t="s">
        <v>173</v>
      </c>
    </row>
    <row r="20" spans="1:3" x14ac:dyDescent="0.35">
      <c r="A20" s="1" t="str">
        <f>HYPERLINK("#'Fig6-19'!A1", "Fig6-19")</f>
        <v>Fig6-19</v>
      </c>
      <c r="B20" s="1" t="s">
        <v>174</v>
      </c>
    </row>
    <row r="21" spans="1:3" x14ac:dyDescent="0.35">
      <c r="A21" s="1" t="str">
        <f>HYPERLINK("#'Fig6-20'!A1", "Fig6-20")</f>
        <v>Fig6-20</v>
      </c>
      <c r="B21" s="1" t="s">
        <v>175</v>
      </c>
    </row>
    <row r="22" spans="1:3" x14ac:dyDescent="0.35">
      <c r="A22" s="1" t="str">
        <f>HYPERLINK("#'Fig6-21'!A1", "Fig6-21")</f>
        <v>Fig6-21</v>
      </c>
      <c r="B22" s="1" t="s">
        <v>176</v>
      </c>
    </row>
    <row r="23" spans="1:3" x14ac:dyDescent="0.35">
      <c r="A23" s="1" t="str">
        <f>HYPERLINK("#'Fig6-22'!A1", "Fig6-22")</f>
        <v>Fig6-22</v>
      </c>
      <c r="B23" s="1" t="s">
        <v>177</v>
      </c>
    </row>
    <row r="24" spans="1:3" x14ac:dyDescent="0.35">
      <c r="A24" s="1" t="str">
        <f>HYPERLINK("#'Fig6-23'!A1", "Fig6-23")</f>
        <v>Fig6-23</v>
      </c>
      <c r="B24" s="1" t="s">
        <v>178</v>
      </c>
    </row>
    <row r="25" spans="1:3" x14ac:dyDescent="0.35">
      <c r="A25" s="1" t="str">
        <f>HYPERLINK("#'Fig6-24'!A1", "Fig6-24")</f>
        <v>Fig6-24</v>
      </c>
      <c r="B25" s="1" t="s">
        <v>179</v>
      </c>
      <c r="C25">
        <v>2</v>
      </c>
    </row>
    <row r="26" spans="1:3" x14ac:dyDescent="0.35">
      <c r="A26" s="1" t="str">
        <f>HYPERLINK("#'Fig6-25'!A1", "Fig6-25")</f>
        <v>Fig6-25</v>
      </c>
      <c r="B26" s="1" t="s">
        <v>180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3"/>
  <sheetViews>
    <sheetView workbookViewId="0"/>
  </sheetViews>
  <sheetFormatPr baseColWidth="10" defaultColWidth="8.88671875" defaultRowHeight="15.6" x14ac:dyDescent="0.35"/>
  <cols>
    <col min="1" max="3" width="20.6640625" style="1" customWidth="1"/>
  </cols>
  <sheetData>
    <row r="1" spans="1:3" x14ac:dyDescent="0.35">
      <c r="A1" s="2" t="s">
        <v>56</v>
      </c>
    </row>
    <row r="3" spans="1:3" x14ac:dyDescent="0.3">
      <c r="A3" s="2" t="s">
        <v>53</v>
      </c>
      <c r="B3" s="2" t="s">
        <v>54</v>
      </c>
      <c r="C3" s="2" t="s">
        <v>55</v>
      </c>
    </row>
    <row r="4" spans="1:3" x14ac:dyDescent="0.35">
      <c r="A4" s="1">
        <v>91</v>
      </c>
      <c r="B4" s="1">
        <v>4.2629999999999999</v>
      </c>
      <c r="C4" s="1">
        <v>5.7069999999999999</v>
      </c>
    </row>
    <row r="5" spans="1:3" x14ac:dyDescent="0.35">
      <c r="A5" s="1">
        <v>92</v>
      </c>
      <c r="B5" s="1">
        <v>4.4710000000000001</v>
      </c>
      <c r="C5" s="1">
        <v>6.0579999999999998</v>
      </c>
    </row>
    <row r="6" spans="1:3" x14ac:dyDescent="0.35">
      <c r="A6" s="1">
        <v>93</v>
      </c>
      <c r="B6" s="1">
        <v>4.7629999999999999</v>
      </c>
      <c r="C6" s="1">
        <v>6.4089999999999998</v>
      </c>
    </row>
    <row r="7" spans="1:3" x14ac:dyDescent="0.35">
      <c r="A7" s="1">
        <v>94</v>
      </c>
      <c r="B7" s="1">
        <v>5.0519999999999996</v>
      </c>
      <c r="C7" s="1">
        <v>6.7380000000000004</v>
      </c>
    </row>
    <row r="8" spans="1:3" x14ac:dyDescent="0.35">
      <c r="A8" s="1">
        <v>95</v>
      </c>
      <c r="B8" s="1">
        <v>5.3620000000000001</v>
      </c>
      <c r="C8" s="1">
        <v>7.2380000000000004</v>
      </c>
    </row>
    <row r="9" spans="1:3" x14ac:dyDescent="0.35">
      <c r="A9" s="1">
        <v>96</v>
      </c>
      <c r="B9" s="1">
        <v>6.0469999999999997</v>
      </c>
      <c r="C9" s="1">
        <v>8.2249999999999996</v>
      </c>
    </row>
    <row r="10" spans="1:3" x14ac:dyDescent="0.35">
      <c r="A10" s="1">
        <v>97</v>
      </c>
      <c r="B10" s="1">
        <v>6.8529999999999998</v>
      </c>
      <c r="C10" s="1">
        <v>9.5399999999999991</v>
      </c>
    </row>
    <row r="11" spans="1:3" x14ac:dyDescent="0.35">
      <c r="A11" s="1">
        <v>98</v>
      </c>
      <c r="B11" s="1">
        <v>8.1120000000000001</v>
      </c>
      <c r="C11" s="1">
        <v>11.708</v>
      </c>
    </row>
    <row r="12" spans="1:3" x14ac:dyDescent="0.35">
      <c r="A12" s="1">
        <v>99</v>
      </c>
      <c r="B12" s="1">
        <v>10.842000000000001</v>
      </c>
      <c r="C12" s="1">
        <v>16.802</v>
      </c>
    </row>
    <row r="13" spans="1:3" x14ac:dyDescent="0.35">
      <c r="A13" s="1">
        <v>100</v>
      </c>
      <c r="B13" s="1">
        <v>22.573</v>
      </c>
      <c r="C13" s="1">
        <v>67.445999999999998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1"/>
  <sheetViews>
    <sheetView workbookViewId="0"/>
  </sheetViews>
  <sheetFormatPr baseColWidth="10" defaultColWidth="8.88671875" defaultRowHeight="15.6" x14ac:dyDescent="0.35"/>
  <cols>
    <col min="1" max="8" width="20.6640625" style="1" customWidth="1"/>
  </cols>
  <sheetData>
    <row r="1" spans="1:8" x14ac:dyDescent="0.35">
      <c r="A1" s="2" t="s">
        <v>57</v>
      </c>
    </row>
    <row r="3" spans="1:8" x14ac:dyDescent="0.3">
      <c r="A3" s="2" t="s">
        <v>2</v>
      </c>
      <c r="B3" s="2" t="s">
        <v>45</v>
      </c>
      <c r="C3" s="2" t="s">
        <v>46</v>
      </c>
      <c r="D3" s="2" t="s">
        <v>47</v>
      </c>
      <c r="E3" s="2" t="s">
        <v>48</v>
      </c>
      <c r="F3" s="2" t="s">
        <v>49</v>
      </c>
      <c r="G3" s="2" t="s">
        <v>4</v>
      </c>
      <c r="H3" s="2" t="s">
        <v>50</v>
      </c>
    </row>
    <row r="4" spans="1:8" x14ac:dyDescent="0.35">
      <c r="A4" s="1">
        <v>2004</v>
      </c>
      <c r="B4" s="1">
        <v>-16</v>
      </c>
      <c r="C4" s="1">
        <v>20</v>
      </c>
      <c r="D4" s="1">
        <v>32</v>
      </c>
      <c r="E4" s="1">
        <v>-14</v>
      </c>
      <c r="F4" s="1">
        <v>-54</v>
      </c>
      <c r="G4" s="1">
        <v>-32</v>
      </c>
      <c r="H4" s="1">
        <v>-16</v>
      </c>
    </row>
    <row r="5" spans="1:8" x14ac:dyDescent="0.35">
      <c r="A5" s="1">
        <v>2005</v>
      </c>
      <c r="B5" s="1">
        <v>-19</v>
      </c>
      <c r="C5" s="1">
        <v>18</v>
      </c>
      <c r="D5" s="1">
        <v>28</v>
      </c>
      <c r="E5" s="1">
        <v>-11</v>
      </c>
      <c r="F5" s="1">
        <v>-56</v>
      </c>
      <c r="G5" s="1">
        <v>-41</v>
      </c>
      <c r="H5" s="1">
        <v>-23</v>
      </c>
    </row>
    <row r="6" spans="1:8" x14ac:dyDescent="0.35">
      <c r="A6" s="1">
        <v>2006</v>
      </c>
      <c r="B6" s="1">
        <v>-36</v>
      </c>
      <c r="C6" s="1">
        <v>19</v>
      </c>
      <c r="D6" s="1">
        <v>32</v>
      </c>
      <c r="E6" s="1">
        <v>-15</v>
      </c>
      <c r="F6" s="1">
        <v>-58</v>
      </c>
      <c r="G6" s="1">
        <v>-60</v>
      </c>
      <c r="H6" s="1">
        <v>-24</v>
      </c>
    </row>
    <row r="7" spans="1:8" x14ac:dyDescent="0.35">
      <c r="A7" s="1">
        <v>2007</v>
      </c>
      <c r="B7" s="1">
        <v>-36</v>
      </c>
      <c r="C7" s="1">
        <v>16</v>
      </c>
      <c r="D7" s="1">
        <v>31</v>
      </c>
      <c r="E7" s="1">
        <v>-11</v>
      </c>
      <c r="F7" s="1">
        <v>-40</v>
      </c>
      <c r="G7" s="1">
        <v>-40</v>
      </c>
      <c r="H7" s="1">
        <v>-4</v>
      </c>
    </row>
    <row r="8" spans="1:8" x14ac:dyDescent="0.35">
      <c r="A8" s="1">
        <v>2008</v>
      </c>
      <c r="B8" s="1">
        <v>-48</v>
      </c>
      <c r="C8" s="1">
        <v>23</v>
      </c>
      <c r="D8" s="1">
        <v>56</v>
      </c>
      <c r="E8" s="1">
        <v>-20</v>
      </c>
      <c r="F8" s="1">
        <v>-182</v>
      </c>
      <c r="G8" s="1">
        <v>-172</v>
      </c>
      <c r="H8" s="1">
        <v>-124</v>
      </c>
    </row>
    <row r="9" spans="1:8" x14ac:dyDescent="0.35">
      <c r="A9" s="1">
        <v>2009</v>
      </c>
      <c r="B9" s="1">
        <v>-79</v>
      </c>
      <c r="C9" s="1">
        <v>21</v>
      </c>
      <c r="D9" s="1">
        <v>42</v>
      </c>
      <c r="E9" s="1">
        <v>-13</v>
      </c>
      <c r="F9" s="1">
        <v>-81</v>
      </c>
      <c r="G9" s="1">
        <v>-110</v>
      </c>
      <c r="H9" s="1">
        <v>-32</v>
      </c>
    </row>
    <row r="10" spans="1:8" x14ac:dyDescent="0.35">
      <c r="A10" s="1">
        <v>2010</v>
      </c>
      <c r="B10" s="1">
        <v>-68</v>
      </c>
      <c r="C10" s="1">
        <v>15</v>
      </c>
      <c r="D10" s="1">
        <v>39</v>
      </c>
      <c r="E10" s="1">
        <v>-19</v>
      </c>
      <c r="F10" s="1">
        <v>-58</v>
      </c>
      <c r="G10" s="1">
        <v>-91</v>
      </c>
      <c r="H10" s="1">
        <v>-23</v>
      </c>
    </row>
    <row r="11" spans="1:8" x14ac:dyDescent="0.35">
      <c r="A11" s="1">
        <v>2011</v>
      </c>
      <c r="B11" s="1">
        <v>-68</v>
      </c>
      <c r="C11" s="1">
        <v>21</v>
      </c>
      <c r="D11" s="1">
        <v>39</v>
      </c>
      <c r="E11" s="1">
        <v>-9</v>
      </c>
      <c r="F11" s="1">
        <v>-62</v>
      </c>
      <c r="G11" s="1">
        <v>-79</v>
      </c>
      <c r="H11" s="1">
        <v>-11</v>
      </c>
    </row>
    <row r="12" spans="1:8" x14ac:dyDescent="0.35">
      <c r="A12" s="1">
        <v>2012</v>
      </c>
      <c r="B12" s="1">
        <v>-59</v>
      </c>
      <c r="C12" s="1">
        <v>17</v>
      </c>
      <c r="D12" s="1">
        <v>30</v>
      </c>
      <c r="E12" s="1">
        <v>-10</v>
      </c>
      <c r="F12" s="1">
        <v>-42</v>
      </c>
      <c r="G12" s="1">
        <v>-64</v>
      </c>
      <c r="H12" s="1">
        <v>-5</v>
      </c>
    </row>
    <row r="13" spans="1:8" x14ac:dyDescent="0.35">
      <c r="A13" s="1">
        <v>2013</v>
      </c>
      <c r="B13" s="1">
        <v>-49</v>
      </c>
      <c r="C13" s="1">
        <v>16</v>
      </c>
      <c r="D13" s="1">
        <v>27</v>
      </c>
      <c r="E13" s="1">
        <v>-10</v>
      </c>
      <c r="F13" s="1">
        <v>-29</v>
      </c>
      <c r="G13" s="1">
        <v>-45</v>
      </c>
      <c r="H13" s="1">
        <v>5</v>
      </c>
    </row>
    <row r="14" spans="1:8" x14ac:dyDescent="0.35">
      <c r="A14" s="1">
        <v>2014</v>
      </c>
      <c r="B14" s="1">
        <v>-49</v>
      </c>
      <c r="C14" s="1">
        <v>17</v>
      </c>
      <c r="D14" s="1">
        <v>27</v>
      </c>
      <c r="E14" s="1">
        <v>-6</v>
      </c>
      <c r="F14" s="1">
        <v>-38</v>
      </c>
      <c r="G14" s="1">
        <v>-49</v>
      </c>
      <c r="H14" s="1">
        <v>0</v>
      </c>
    </row>
    <row r="15" spans="1:8" x14ac:dyDescent="0.35">
      <c r="A15" s="1">
        <v>2015</v>
      </c>
      <c r="B15" s="1">
        <v>-43</v>
      </c>
      <c r="C15" s="1">
        <v>19</v>
      </c>
      <c r="D15" s="1">
        <v>27</v>
      </c>
      <c r="E15" s="1">
        <v>-7</v>
      </c>
      <c r="F15" s="1">
        <v>-49</v>
      </c>
      <c r="G15" s="1">
        <v>-54</v>
      </c>
      <c r="H15" s="1">
        <v>-11</v>
      </c>
    </row>
    <row r="16" spans="1:8" x14ac:dyDescent="0.35">
      <c r="A16" s="1">
        <v>2016</v>
      </c>
      <c r="B16" s="1">
        <v>-59</v>
      </c>
      <c r="C16" s="1">
        <v>20</v>
      </c>
      <c r="D16" s="1">
        <v>30</v>
      </c>
      <c r="E16" s="1">
        <v>-7</v>
      </c>
      <c r="F16" s="1">
        <v>-41</v>
      </c>
      <c r="G16" s="1">
        <v>-58</v>
      </c>
      <c r="H16" s="1">
        <v>1</v>
      </c>
    </row>
    <row r="17" spans="1:8" x14ac:dyDescent="0.35">
      <c r="A17" s="1">
        <v>2017</v>
      </c>
      <c r="B17" s="1">
        <v>-56</v>
      </c>
      <c r="C17" s="1">
        <v>19</v>
      </c>
      <c r="D17" s="1">
        <v>31</v>
      </c>
      <c r="E17" s="1">
        <v>-7</v>
      </c>
      <c r="F17" s="1">
        <v>-49</v>
      </c>
      <c r="G17" s="1">
        <v>-62</v>
      </c>
      <c r="H17" s="1">
        <v>-6</v>
      </c>
    </row>
    <row r="18" spans="1:8" x14ac:dyDescent="0.35">
      <c r="A18" s="1">
        <v>2018</v>
      </c>
      <c r="B18" s="1">
        <v>-57</v>
      </c>
      <c r="C18" s="1">
        <v>18</v>
      </c>
      <c r="D18" s="1">
        <v>29</v>
      </c>
      <c r="E18" s="1">
        <v>-59</v>
      </c>
      <c r="F18" s="1">
        <v>-33</v>
      </c>
      <c r="G18" s="1">
        <v>-102</v>
      </c>
      <c r="H18" s="1">
        <v>-46</v>
      </c>
    </row>
    <row r="19" spans="1:8" x14ac:dyDescent="0.35">
      <c r="A19" s="1">
        <v>2019</v>
      </c>
      <c r="B19" s="1">
        <v>-61</v>
      </c>
      <c r="C19" s="1">
        <v>17</v>
      </c>
      <c r="D19" s="1">
        <v>30</v>
      </c>
      <c r="E19" s="1">
        <v>-5</v>
      </c>
      <c r="F19" s="1">
        <v>-56</v>
      </c>
      <c r="G19" s="1">
        <v>-76</v>
      </c>
      <c r="H19" s="1">
        <v>-15</v>
      </c>
    </row>
    <row r="20" spans="1:8" x14ac:dyDescent="0.35">
      <c r="A20" s="1">
        <v>2020</v>
      </c>
      <c r="B20" s="1">
        <v>-52</v>
      </c>
      <c r="C20" s="1">
        <v>22</v>
      </c>
      <c r="D20" s="1">
        <v>36</v>
      </c>
      <c r="E20" s="1">
        <v>-5</v>
      </c>
      <c r="F20" s="1">
        <v>-71</v>
      </c>
      <c r="G20" s="1">
        <v>-71</v>
      </c>
      <c r="H20" s="1">
        <v>-19</v>
      </c>
    </row>
    <row r="21" spans="1:8" x14ac:dyDescent="0.35">
      <c r="A21" s="1">
        <v>2021</v>
      </c>
      <c r="B21" s="1">
        <v>-31</v>
      </c>
      <c r="C21" s="1">
        <v>15</v>
      </c>
      <c r="D21" s="1">
        <v>20</v>
      </c>
      <c r="E21" s="1">
        <v>-7</v>
      </c>
      <c r="F21" s="1">
        <v>-33</v>
      </c>
      <c r="G21" s="1">
        <v>-36</v>
      </c>
      <c r="H21" s="1">
        <v>-4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1"/>
  <sheetViews>
    <sheetView workbookViewId="0"/>
  </sheetViews>
  <sheetFormatPr baseColWidth="10" defaultColWidth="8.88671875" defaultRowHeight="15.6" x14ac:dyDescent="0.35"/>
  <cols>
    <col min="1" max="8" width="20.6640625" style="1" customWidth="1"/>
  </cols>
  <sheetData>
    <row r="1" spans="1:8" x14ac:dyDescent="0.35">
      <c r="A1" s="2" t="s">
        <v>58</v>
      </c>
    </row>
    <row r="3" spans="1:8" x14ac:dyDescent="0.3">
      <c r="A3" s="2" t="s">
        <v>2</v>
      </c>
      <c r="B3" s="2" t="s">
        <v>45</v>
      </c>
      <c r="C3" s="2" t="s">
        <v>46</v>
      </c>
      <c r="D3" s="2" t="s">
        <v>47</v>
      </c>
      <c r="E3" s="2" t="s">
        <v>48</v>
      </c>
      <c r="F3" s="2" t="s">
        <v>49</v>
      </c>
      <c r="G3" s="2" t="s">
        <v>4</v>
      </c>
      <c r="H3" s="2" t="s">
        <v>50</v>
      </c>
    </row>
    <row r="4" spans="1:8" x14ac:dyDescent="0.35">
      <c r="A4" s="1">
        <v>2004</v>
      </c>
      <c r="B4" s="1">
        <v>-18</v>
      </c>
      <c r="C4" s="1">
        <v>95</v>
      </c>
      <c r="D4" s="1">
        <v>40</v>
      </c>
      <c r="E4" s="1">
        <v>6</v>
      </c>
      <c r="F4" s="1">
        <v>1</v>
      </c>
      <c r="G4" s="1">
        <v>124</v>
      </c>
      <c r="H4" s="1">
        <v>142</v>
      </c>
    </row>
    <row r="5" spans="1:8" x14ac:dyDescent="0.35">
      <c r="A5" s="1">
        <v>2005</v>
      </c>
      <c r="B5" s="1">
        <v>-16</v>
      </c>
      <c r="C5" s="1">
        <v>95</v>
      </c>
      <c r="D5" s="1">
        <v>40</v>
      </c>
      <c r="E5" s="1">
        <v>6</v>
      </c>
      <c r="F5" s="1">
        <v>2</v>
      </c>
      <c r="G5" s="1">
        <v>127</v>
      </c>
      <c r="H5" s="1">
        <v>143</v>
      </c>
    </row>
    <row r="6" spans="1:8" x14ac:dyDescent="0.35">
      <c r="A6" s="1">
        <v>2006</v>
      </c>
      <c r="B6" s="1">
        <v>-18</v>
      </c>
      <c r="C6" s="1">
        <v>96</v>
      </c>
      <c r="D6" s="1">
        <v>41</v>
      </c>
      <c r="E6" s="1">
        <v>6</v>
      </c>
      <c r="F6" s="1">
        <v>3</v>
      </c>
      <c r="G6" s="1">
        <v>128</v>
      </c>
      <c r="H6" s="1">
        <v>145</v>
      </c>
    </row>
    <row r="7" spans="1:8" x14ac:dyDescent="0.35">
      <c r="A7" s="1">
        <v>2007</v>
      </c>
      <c r="B7" s="1">
        <v>-19</v>
      </c>
      <c r="C7" s="1">
        <v>98</v>
      </c>
      <c r="D7" s="1">
        <v>48</v>
      </c>
      <c r="E7" s="1">
        <v>5</v>
      </c>
      <c r="F7" s="1">
        <v>4</v>
      </c>
      <c r="G7" s="1">
        <v>137</v>
      </c>
      <c r="H7" s="1">
        <v>155</v>
      </c>
    </row>
    <row r="8" spans="1:8" x14ac:dyDescent="0.35">
      <c r="A8" s="1">
        <v>2008</v>
      </c>
      <c r="B8" s="1">
        <v>-19</v>
      </c>
      <c r="C8" s="1">
        <v>97</v>
      </c>
      <c r="D8" s="1">
        <v>53</v>
      </c>
      <c r="E8" s="1">
        <v>5</v>
      </c>
      <c r="F8" s="1">
        <v>3</v>
      </c>
      <c r="G8" s="1">
        <v>138</v>
      </c>
      <c r="H8" s="1">
        <v>158</v>
      </c>
    </row>
    <row r="9" spans="1:8" x14ac:dyDescent="0.35">
      <c r="A9" s="1">
        <v>2009</v>
      </c>
      <c r="B9" s="1">
        <v>-20</v>
      </c>
      <c r="C9" s="1">
        <v>101</v>
      </c>
      <c r="D9" s="1">
        <v>53</v>
      </c>
      <c r="E9" s="1">
        <v>6</v>
      </c>
      <c r="F9" s="1">
        <v>2</v>
      </c>
      <c r="G9" s="1">
        <v>140</v>
      </c>
      <c r="H9" s="1">
        <v>160</v>
      </c>
    </row>
    <row r="10" spans="1:8" x14ac:dyDescent="0.35">
      <c r="A10" s="1">
        <v>2010</v>
      </c>
      <c r="B10" s="1">
        <v>-20</v>
      </c>
      <c r="C10" s="1">
        <v>100</v>
      </c>
      <c r="D10" s="1">
        <v>53</v>
      </c>
      <c r="E10" s="1">
        <v>5</v>
      </c>
      <c r="F10" s="1">
        <v>2</v>
      </c>
      <c r="G10" s="1">
        <v>140</v>
      </c>
      <c r="H10" s="1">
        <v>160</v>
      </c>
    </row>
    <row r="11" spans="1:8" x14ac:dyDescent="0.35">
      <c r="A11" s="1">
        <v>2011</v>
      </c>
      <c r="B11" s="1">
        <v>-20</v>
      </c>
      <c r="C11" s="1">
        <v>98</v>
      </c>
      <c r="D11" s="1">
        <v>58</v>
      </c>
      <c r="E11" s="1">
        <v>5</v>
      </c>
      <c r="F11" s="1">
        <v>1</v>
      </c>
      <c r="G11" s="1">
        <v>141</v>
      </c>
      <c r="H11" s="1">
        <v>162</v>
      </c>
    </row>
    <row r="12" spans="1:8" x14ac:dyDescent="0.35">
      <c r="A12" s="1">
        <v>2012</v>
      </c>
      <c r="B12" s="1">
        <v>-20</v>
      </c>
      <c r="C12" s="1">
        <v>99</v>
      </c>
      <c r="D12" s="1">
        <v>58</v>
      </c>
      <c r="E12" s="1">
        <v>5</v>
      </c>
      <c r="F12" s="1">
        <v>2</v>
      </c>
      <c r="G12" s="1">
        <v>144</v>
      </c>
      <c r="H12" s="1">
        <v>164</v>
      </c>
    </row>
    <row r="13" spans="1:8" x14ac:dyDescent="0.35">
      <c r="A13" s="1">
        <v>2013</v>
      </c>
      <c r="B13" s="1">
        <v>-20</v>
      </c>
      <c r="C13" s="1">
        <v>98</v>
      </c>
      <c r="D13" s="1">
        <v>57</v>
      </c>
      <c r="E13" s="1">
        <v>5</v>
      </c>
      <c r="F13" s="1">
        <v>2</v>
      </c>
      <c r="G13" s="1">
        <v>142</v>
      </c>
      <c r="H13" s="1">
        <v>162</v>
      </c>
    </row>
    <row r="14" spans="1:8" x14ac:dyDescent="0.35">
      <c r="A14" s="1">
        <v>2014</v>
      </c>
      <c r="B14" s="1">
        <v>-20</v>
      </c>
      <c r="C14" s="1">
        <v>98</v>
      </c>
      <c r="D14" s="1">
        <v>59</v>
      </c>
      <c r="E14" s="1">
        <v>6</v>
      </c>
      <c r="F14" s="1">
        <v>1</v>
      </c>
      <c r="G14" s="1">
        <v>143</v>
      </c>
      <c r="H14" s="1">
        <v>163</v>
      </c>
    </row>
    <row r="15" spans="1:8" x14ac:dyDescent="0.35">
      <c r="A15" s="1">
        <v>2015</v>
      </c>
      <c r="B15" s="1">
        <v>-21</v>
      </c>
      <c r="C15" s="1">
        <v>100</v>
      </c>
      <c r="D15" s="1">
        <v>57</v>
      </c>
      <c r="E15" s="1">
        <v>6</v>
      </c>
      <c r="F15" s="1">
        <v>0</v>
      </c>
      <c r="G15" s="1">
        <v>141</v>
      </c>
      <c r="H15" s="1">
        <v>162</v>
      </c>
    </row>
    <row r="16" spans="1:8" x14ac:dyDescent="0.35">
      <c r="A16" s="1">
        <v>2016</v>
      </c>
      <c r="B16" s="1">
        <v>-20</v>
      </c>
      <c r="C16" s="1">
        <v>99</v>
      </c>
      <c r="D16" s="1">
        <v>54</v>
      </c>
      <c r="E16" s="1">
        <v>5</v>
      </c>
      <c r="F16" s="1">
        <v>-1</v>
      </c>
      <c r="G16" s="1">
        <v>137</v>
      </c>
      <c r="H16" s="1">
        <v>157</v>
      </c>
    </row>
    <row r="17" spans="1:8" x14ac:dyDescent="0.35">
      <c r="A17" s="1">
        <v>2017</v>
      </c>
      <c r="B17" s="1">
        <v>-20</v>
      </c>
      <c r="C17" s="1">
        <v>101</v>
      </c>
      <c r="D17" s="1">
        <v>53</v>
      </c>
      <c r="E17" s="1">
        <v>5</v>
      </c>
      <c r="F17" s="1">
        <v>0</v>
      </c>
      <c r="G17" s="1">
        <v>138</v>
      </c>
      <c r="H17" s="1">
        <v>158</v>
      </c>
    </row>
    <row r="18" spans="1:8" x14ac:dyDescent="0.35">
      <c r="A18" s="1">
        <v>2018</v>
      </c>
      <c r="B18" s="1">
        <v>-20</v>
      </c>
      <c r="C18" s="1">
        <v>101</v>
      </c>
      <c r="D18" s="1">
        <v>56</v>
      </c>
      <c r="E18" s="1">
        <v>4</v>
      </c>
      <c r="F18" s="1">
        <v>0</v>
      </c>
      <c r="G18" s="1">
        <v>140</v>
      </c>
      <c r="H18" s="1">
        <v>161</v>
      </c>
    </row>
    <row r="19" spans="1:8" x14ac:dyDescent="0.35">
      <c r="A19" s="1">
        <v>2019</v>
      </c>
      <c r="B19" s="1">
        <v>-21</v>
      </c>
      <c r="C19" s="1">
        <v>102</v>
      </c>
      <c r="D19" s="1">
        <v>58</v>
      </c>
      <c r="E19" s="1">
        <v>4</v>
      </c>
      <c r="F19" s="1">
        <v>0</v>
      </c>
      <c r="G19" s="1">
        <v>143</v>
      </c>
      <c r="H19" s="1">
        <v>164</v>
      </c>
    </row>
    <row r="20" spans="1:8" x14ac:dyDescent="0.35">
      <c r="A20" s="1">
        <v>2020</v>
      </c>
      <c r="B20" s="1">
        <v>-22</v>
      </c>
      <c r="C20" s="1">
        <v>110</v>
      </c>
      <c r="D20" s="1">
        <v>55</v>
      </c>
      <c r="E20" s="1">
        <v>4</v>
      </c>
      <c r="F20" s="1">
        <v>-1</v>
      </c>
      <c r="G20" s="1">
        <v>144</v>
      </c>
      <c r="H20" s="1">
        <v>167</v>
      </c>
    </row>
    <row r="21" spans="1:8" x14ac:dyDescent="0.35">
      <c r="A21" s="1">
        <v>2021</v>
      </c>
      <c r="B21" s="1">
        <v>-24</v>
      </c>
      <c r="C21" s="1">
        <v>118</v>
      </c>
      <c r="D21" s="1">
        <v>56</v>
      </c>
      <c r="E21" s="1">
        <v>3</v>
      </c>
      <c r="F21" s="1">
        <v>0</v>
      </c>
      <c r="G21" s="1">
        <v>154</v>
      </c>
      <c r="H21" s="1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3"/>
  <sheetViews>
    <sheetView workbookViewId="0"/>
  </sheetViews>
  <sheetFormatPr baseColWidth="10" defaultColWidth="8.88671875" defaultRowHeight="15.6" x14ac:dyDescent="0.35"/>
  <cols>
    <col min="1" max="3" width="20.6640625" style="1" customWidth="1"/>
  </cols>
  <sheetData>
    <row r="1" spans="1:3" x14ac:dyDescent="0.35">
      <c r="A1" s="2" t="s">
        <v>59</v>
      </c>
    </row>
    <row r="3" spans="1:3" x14ac:dyDescent="0.3">
      <c r="A3" s="2" t="s">
        <v>53</v>
      </c>
      <c r="B3" s="2" t="s">
        <v>55</v>
      </c>
      <c r="C3" s="2" t="s">
        <v>54</v>
      </c>
    </row>
    <row r="4" spans="1:3" x14ac:dyDescent="0.35">
      <c r="A4" s="1">
        <v>1</v>
      </c>
      <c r="B4" s="1">
        <v>10.398</v>
      </c>
      <c r="C4" s="1">
        <v>0</v>
      </c>
    </row>
    <row r="5" spans="1:3" x14ac:dyDescent="0.35">
      <c r="A5" s="1">
        <v>2</v>
      </c>
      <c r="B5" s="1">
        <v>1.677</v>
      </c>
      <c r="C5" s="1">
        <v>1.0999999999999999E-2</v>
      </c>
    </row>
    <row r="6" spans="1:3" x14ac:dyDescent="0.35">
      <c r="A6" s="1">
        <v>3</v>
      </c>
      <c r="B6" s="1">
        <v>1.222</v>
      </c>
      <c r="C6" s="1">
        <v>1.6E-2</v>
      </c>
    </row>
    <row r="7" spans="1:3" x14ac:dyDescent="0.35">
      <c r="A7" s="1">
        <v>4</v>
      </c>
      <c r="B7" s="1">
        <v>1.024</v>
      </c>
      <c r="C7" s="1">
        <v>1.7999999999999999E-2</v>
      </c>
    </row>
    <row r="8" spans="1:3" x14ac:dyDescent="0.35">
      <c r="A8" s="1">
        <v>5</v>
      </c>
      <c r="B8" s="1">
        <v>1.0900000000000001</v>
      </c>
      <c r="C8" s="1">
        <v>2.4E-2</v>
      </c>
    </row>
    <row r="9" spans="1:3" x14ac:dyDescent="0.35">
      <c r="A9" s="1">
        <v>6</v>
      </c>
      <c r="B9" s="1">
        <v>1.1160000000000001</v>
      </c>
      <c r="C9" s="1">
        <v>4.4999999999999998E-2</v>
      </c>
    </row>
    <row r="10" spans="1:3" x14ac:dyDescent="0.35">
      <c r="A10" s="1">
        <v>7</v>
      </c>
      <c r="B10" s="1">
        <v>1.2869999999999999</v>
      </c>
      <c r="C10" s="1">
        <v>0.316</v>
      </c>
    </row>
    <row r="11" spans="1:3" x14ac:dyDescent="0.35">
      <c r="A11" s="1">
        <v>8</v>
      </c>
      <c r="B11" s="1">
        <v>1.2470000000000001</v>
      </c>
      <c r="C11" s="1">
        <v>0.17399999999999999</v>
      </c>
    </row>
    <row r="12" spans="1:3" x14ac:dyDescent="0.35">
      <c r="A12" s="1">
        <v>9</v>
      </c>
      <c r="B12" s="1">
        <v>1.3049999999999999</v>
      </c>
      <c r="C12" s="1">
        <v>0.217</v>
      </c>
    </row>
    <row r="13" spans="1:3" x14ac:dyDescent="0.35">
      <c r="A13" s="1">
        <v>10</v>
      </c>
      <c r="B13" s="1">
        <v>1.3140000000000001</v>
      </c>
      <c r="C13" s="1">
        <v>0.24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5"/>
  <sheetViews>
    <sheetView workbookViewId="0"/>
  </sheetViews>
  <sheetFormatPr baseColWidth="10" defaultColWidth="8.88671875" defaultRowHeight="15.6" x14ac:dyDescent="0.35"/>
  <cols>
    <col min="1" max="8" width="20.6640625" style="1" customWidth="1"/>
  </cols>
  <sheetData>
    <row r="1" spans="1:8" x14ac:dyDescent="0.35">
      <c r="A1" s="2" t="s">
        <v>67</v>
      </c>
    </row>
    <row r="3" spans="1:8" x14ac:dyDescent="0.3">
      <c r="A3" s="2" t="s">
        <v>2</v>
      </c>
      <c r="B3" s="2" t="s">
        <v>60</v>
      </c>
      <c r="C3" s="2" t="s">
        <v>61</v>
      </c>
      <c r="D3" s="2" t="s">
        <v>62</v>
      </c>
      <c r="E3" s="2" t="s">
        <v>63</v>
      </c>
      <c r="F3" s="2" t="s">
        <v>64</v>
      </c>
      <c r="G3" s="2" t="s">
        <v>65</v>
      </c>
      <c r="H3" s="2" t="s">
        <v>66</v>
      </c>
    </row>
    <row r="4" spans="1:8" x14ac:dyDescent="0.35">
      <c r="A4" s="1">
        <v>2010</v>
      </c>
      <c r="B4" s="1">
        <v>-0.99199999999999999</v>
      </c>
      <c r="C4" s="1">
        <v>0.435</v>
      </c>
      <c r="D4" s="1">
        <v>0.33200000000000002</v>
      </c>
      <c r="E4" s="1">
        <v>0.33500000000000002</v>
      </c>
      <c r="F4" s="1">
        <v>1.6140000000000001</v>
      </c>
      <c r="G4" s="1">
        <v>2.7160000000000002</v>
      </c>
      <c r="H4" s="1">
        <v>1.724</v>
      </c>
    </row>
    <row r="5" spans="1:8" x14ac:dyDescent="0.35">
      <c r="A5" s="1">
        <v>2011</v>
      </c>
      <c r="B5" s="1">
        <v>-1.048</v>
      </c>
      <c r="C5" s="1">
        <v>0.45200000000000001</v>
      </c>
      <c r="D5" s="1">
        <v>0.32800000000000001</v>
      </c>
      <c r="E5" s="1">
        <v>0.35799999999999998</v>
      </c>
      <c r="F5" s="1">
        <v>1.7370000000000001</v>
      </c>
      <c r="G5" s="1">
        <v>2.875</v>
      </c>
      <c r="H5" s="1">
        <v>1.827</v>
      </c>
    </row>
    <row r="6" spans="1:8" x14ac:dyDescent="0.35">
      <c r="A6" s="1">
        <v>2012</v>
      </c>
      <c r="B6" s="1">
        <v>-1.107</v>
      </c>
      <c r="C6" s="1">
        <v>0.48599999999999999</v>
      </c>
      <c r="D6" s="1">
        <v>0.33500000000000002</v>
      </c>
      <c r="E6" s="1">
        <v>0.38</v>
      </c>
      <c r="F6" s="1">
        <v>1.883</v>
      </c>
      <c r="G6" s="1">
        <v>3.0840000000000001</v>
      </c>
      <c r="H6" s="1">
        <v>1.978</v>
      </c>
    </row>
    <row r="7" spans="1:8" x14ac:dyDescent="0.35">
      <c r="A7" s="1">
        <v>2013</v>
      </c>
      <c r="B7" s="1">
        <v>-1.175</v>
      </c>
      <c r="C7" s="1">
        <v>0.51</v>
      </c>
      <c r="D7" s="1">
        <v>0.37</v>
      </c>
      <c r="E7" s="1">
        <v>0.40200000000000002</v>
      </c>
      <c r="F7" s="1">
        <v>1.9590000000000001</v>
      </c>
      <c r="G7" s="1">
        <v>3.242</v>
      </c>
      <c r="H7" s="1">
        <v>2.0670000000000002</v>
      </c>
    </row>
    <row r="8" spans="1:8" x14ac:dyDescent="0.35">
      <c r="A8" s="1">
        <v>2014</v>
      </c>
      <c r="B8" s="1">
        <v>-1.226</v>
      </c>
      <c r="C8" s="1">
        <v>0.502</v>
      </c>
      <c r="D8" s="1">
        <v>0.41199999999999998</v>
      </c>
      <c r="E8" s="1">
        <v>0.43</v>
      </c>
      <c r="F8" s="1">
        <v>2.0179999999999998</v>
      </c>
      <c r="G8" s="1">
        <v>3.3620000000000001</v>
      </c>
      <c r="H8" s="1">
        <v>2.1360000000000001</v>
      </c>
    </row>
    <row r="9" spans="1:8" x14ac:dyDescent="0.35">
      <c r="A9" s="1">
        <v>2015</v>
      </c>
      <c r="B9" s="1">
        <v>-1.288</v>
      </c>
      <c r="C9" s="1">
        <v>0.53500000000000003</v>
      </c>
      <c r="D9" s="1">
        <v>0.47399999999999998</v>
      </c>
      <c r="E9" s="1">
        <v>0.45400000000000001</v>
      </c>
      <c r="F9" s="1">
        <v>2.1779999999999999</v>
      </c>
      <c r="G9" s="1">
        <v>3.64</v>
      </c>
      <c r="H9" s="1">
        <v>2.3519999999999999</v>
      </c>
    </row>
    <row r="10" spans="1:8" x14ac:dyDescent="0.35">
      <c r="A10" s="1">
        <v>2016</v>
      </c>
      <c r="B10" s="1">
        <v>-1.35</v>
      </c>
      <c r="C10" s="1">
        <v>0.55300000000000005</v>
      </c>
      <c r="D10" s="1">
        <v>0.52600000000000002</v>
      </c>
      <c r="E10" s="1">
        <v>0.47199999999999998</v>
      </c>
      <c r="F10" s="1">
        <v>2.3530000000000002</v>
      </c>
      <c r="G10" s="1">
        <v>3.903</v>
      </c>
      <c r="H10" s="1">
        <v>2.5529999999999999</v>
      </c>
    </row>
    <row r="11" spans="1:8" x14ac:dyDescent="0.35">
      <c r="A11" s="1">
        <v>2017</v>
      </c>
      <c r="B11" s="1">
        <v>-1.4179999999999999</v>
      </c>
      <c r="C11" s="1">
        <v>0.57299999999999995</v>
      </c>
      <c r="D11" s="1">
        <v>0.63700000000000001</v>
      </c>
      <c r="E11" s="1">
        <v>0.48699999999999999</v>
      </c>
      <c r="F11" s="1">
        <v>2.5139999999999998</v>
      </c>
      <c r="G11" s="1">
        <v>4.2119999999999997</v>
      </c>
      <c r="H11" s="1">
        <v>2.794</v>
      </c>
    </row>
    <row r="12" spans="1:8" x14ac:dyDescent="0.35">
      <c r="A12" s="1">
        <v>2018</v>
      </c>
      <c r="B12" s="1">
        <v>-1.478</v>
      </c>
      <c r="C12" s="1">
        <v>0.60499999999999998</v>
      </c>
      <c r="D12" s="1">
        <v>0.67800000000000005</v>
      </c>
      <c r="E12" s="1">
        <v>0.503</v>
      </c>
      <c r="F12" s="1">
        <v>2.5390000000000001</v>
      </c>
      <c r="G12" s="1">
        <v>4.3239999999999998</v>
      </c>
      <c r="H12" s="1">
        <v>2.8460000000000001</v>
      </c>
    </row>
    <row r="13" spans="1:8" x14ac:dyDescent="0.35">
      <c r="A13" s="1">
        <v>2019</v>
      </c>
      <c r="B13" s="1">
        <v>-1.5289999999999999</v>
      </c>
      <c r="C13" s="1">
        <v>0.628</v>
      </c>
      <c r="D13" s="1">
        <v>0.78200000000000003</v>
      </c>
      <c r="E13" s="1">
        <v>0.51900000000000002</v>
      </c>
      <c r="F13" s="1">
        <v>2.5950000000000002</v>
      </c>
      <c r="G13" s="1">
        <v>4.524</v>
      </c>
      <c r="H13" s="1">
        <v>2.9950000000000001</v>
      </c>
    </row>
    <row r="14" spans="1:8" x14ac:dyDescent="0.35">
      <c r="A14" s="1">
        <v>2020</v>
      </c>
      <c r="B14" s="1">
        <v>-1.5820000000000001</v>
      </c>
      <c r="C14" s="1">
        <v>0.66200000000000003</v>
      </c>
      <c r="D14" s="1">
        <v>0.88900000000000001</v>
      </c>
      <c r="E14" s="1">
        <v>0.56100000000000005</v>
      </c>
      <c r="F14" s="1">
        <v>2.6819999999999999</v>
      </c>
      <c r="G14" s="1">
        <v>4.7939999999999996</v>
      </c>
      <c r="H14" s="1">
        <v>3.2120000000000002</v>
      </c>
    </row>
    <row r="15" spans="1:8" x14ac:dyDescent="0.35">
      <c r="A15" s="1">
        <v>2021</v>
      </c>
      <c r="B15" s="1">
        <v>-1.639</v>
      </c>
      <c r="C15" s="1">
        <v>0.71699999999999997</v>
      </c>
      <c r="D15" s="1">
        <v>1.02</v>
      </c>
      <c r="E15" s="1">
        <v>0.58899999999999997</v>
      </c>
      <c r="F15" s="1">
        <v>2.9670000000000001</v>
      </c>
      <c r="G15" s="1">
        <v>5.2930000000000001</v>
      </c>
      <c r="H15" s="1">
        <v>3.6539999999999999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3"/>
  <sheetViews>
    <sheetView workbookViewId="0"/>
  </sheetViews>
  <sheetFormatPr baseColWidth="10" defaultColWidth="8.88671875" defaultRowHeight="15.6" x14ac:dyDescent="0.35"/>
  <cols>
    <col min="1" max="4" width="20.6640625" style="1" customWidth="1"/>
  </cols>
  <sheetData>
    <row r="1" spans="1:4" x14ac:dyDescent="0.35">
      <c r="A1" s="2" t="s">
        <v>71</v>
      </c>
    </row>
    <row r="3" spans="1:4" x14ac:dyDescent="0.3">
      <c r="A3" s="2" t="s">
        <v>68</v>
      </c>
      <c r="B3" s="2" t="s">
        <v>35</v>
      </c>
      <c r="C3" s="2" t="s">
        <v>69</v>
      </c>
      <c r="D3" s="2" t="s">
        <v>70</v>
      </c>
    </row>
    <row r="4" spans="1:4" x14ac:dyDescent="0.35">
      <c r="A4" s="1">
        <v>1</v>
      </c>
      <c r="B4" s="1">
        <v>-0.98699999999999999</v>
      </c>
      <c r="C4" s="1">
        <v>-0.98099999999999998</v>
      </c>
      <c r="D4" s="1">
        <v>-1.0309999999999999</v>
      </c>
    </row>
    <row r="5" spans="1:4" x14ac:dyDescent="0.35">
      <c r="A5" s="1">
        <v>2</v>
      </c>
      <c r="B5" s="1">
        <v>-9.6000000000000002E-2</v>
      </c>
      <c r="C5" s="1">
        <v>-6.9000000000000006E-2</v>
      </c>
      <c r="D5" s="1">
        <v>-4.3999999999999997E-2</v>
      </c>
    </row>
    <row r="6" spans="1:4" x14ac:dyDescent="0.35">
      <c r="A6" s="1">
        <v>3</v>
      </c>
      <c r="B6" s="1">
        <v>3.3000000000000002E-2</v>
      </c>
      <c r="C6" s="1">
        <v>6.8000000000000005E-2</v>
      </c>
      <c r="D6" s="1">
        <v>0.16600000000000001</v>
      </c>
    </row>
    <row r="7" spans="1:4" x14ac:dyDescent="0.35">
      <c r="A7" s="1">
        <v>4</v>
      </c>
      <c r="B7" s="1">
        <v>0.28999999999999998</v>
      </c>
      <c r="C7" s="1">
        <v>0.436</v>
      </c>
      <c r="D7" s="1">
        <v>0.73499999999999999</v>
      </c>
    </row>
    <row r="8" spans="1:4" x14ac:dyDescent="0.35">
      <c r="A8" s="1">
        <v>5</v>
      </c>
      <c r="B8" s="1">
        <v>0.71799999999999997</v>
      </c>
      <c r="C8" s="1">
        <v>0.97599999999999998</v>
      </c>
      <c r="D8" s="1">
        <v>1.462</v>
      </c>
    </row>
    <row r="9" spans="1:4" x14ac:dyDescent="0.35">
      <c r="A9" s="1">
        <v>6</v>
      </c>
      <c r="B9" s="1">
        <v>1.1870000000000001</v>
      </c>
      <c r="C9" s="1">
        <v>1.56</v>
      </c>
      <c r="D9" s="1">
        <v>2.2490000000000001</v>
      </c>
    </row>
    <row r="10" spans="1:4" x14ac:dyDescent="0.35">
      <c r="A10" s="1">
        <v>7</v>
      </c>
      <c r="B10" s="1">
        <v>1.702</v>
      </c>
      <c r="C10" s="1">
        <v>2.2240000000000002</v>
      </c>
      <c r="D10" s="1">
        <v>3.1539999999999999</v>
      </c>
    </row>
    <row r="11" spans="1:4" x14ac:dyDescent="0.35">
      <c r="A11" s="1">
        <v>8</v>
      </c>
      <c r="B11" s="1">
        <v>2.3220000000000001</v>
      </c>
      <c r="C11" s="1">
        <v>3.056</v>
      </c>
      <c r="D11" s="1">
        <v>4.32</v>
      </c>
    </row>
    <row r="12" spans="1:4" x14ac:dyDescent="0.35">
      <c r="A12" s="1">
        <v>9</v>
      </c>
      <c r="B12" s="1">
        <v>3.2730000000000001</v>
      </c>
      <c r="C12" s="1">
        <v>4.3490000000000002</v>
      </c>
      <c r="D12" s="1">
        <v>6.1929999999999996</v>
      </c>
    </row>
    <row r="13" spans="1:4" x14ac:dyDescent="0.35">
      <c r="A13" s="1">
        <v>10</v>
      </c>
      <c r="B13" s="1">
        <v>8.8010000000000002</v>
      </c>
      <c r="C13" s="1">
        <v>11.895</v>
      </c>
      <c r="D13" s="1">
        <v>19.341000000000001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0"/>
  <sheetViews>
    <sheetView workbookViewId="0"/>
  </sheetViews>
  <sheetFormatPr baseColWidth="10" defaultColWidth="8.88671875" defaultRowHeight="15.6" x14ac:dyDescent="0.35"/>
  <cols>
    <col min="1" max="8" width="20.6640625" style="1" customWidth="1"/>
  </cols>
  <sheetData>
    <row r="1" spans="1:8" x14ac:dyDescent="0.35">
      <c r="A1" s="2" t="s">
        <v>80</v>
      </c>
    </row>
    <row r="3" spans="1:8" x14ac:dyDescent="0.3">
      <c r="A3" s="2" t="s">
        <v>79</v>
      </c>
      <c r="B3" s="2" t="s">
        <v>60</v>
      </c>
      <c r="C3" s="2" t="s">
        <v>61</v>
      </c>
      <c r="D3" s="2" t="s">
        <v>62</v>
      </c>
      <c r="E3" s="2" t="s">
        <v>63</v>
      </c>
      <c r="F3" s="2" t="s">
        <v>64</v>
      </c>
      <c r="G3" s="2" t="s">
        <v>65</v>
      </c>
      <c r="H3" s="2" t="s">
        <v>66</v>
      </c>
    </row>
    <row r="4" spans="1:8" x14ac:dyDescent="0.35">
      <c r="A4" s="1" t="s">
        <v>72</v>
      </c>
      <c r="B4" s="1">
        <v>-0.80969999999999998</v>
      </c>
      <c r="C4" s="1">
        <v>0.16470000000000001</v>
      </c>
      <c r="D4" s="1">
        <v>0.17849999999999999</v>
      </c>
      <c r="E4" s="1">
        <v>0.1777</v>
      </c>
      <c r="F4" s="1">
        <v>0.82040000000000002</v>
      </c>
      <c r="G4" s="1">
        <v>1.3412999999999999</v>
      </c>
      <c r="H4" s="1">
        <v>0.53159999999999996</v>
      </c>
    </row>
    <row r="5" spans="1:8" x14ac:dyDescent="0.35">
      <c r="A5" s="1" t="s">
        <v>73</v>
      </c>
      <c r="B5" s="1">
        <v>-1.9510000000000001</v>
      </c>
      <c r="C5" s="1">
        <v>0.35909999999999997</v>
      </c>
      <c r="D5" s="1">
        <v>0.50370000000000004</v>
      </c>
      <c r="E5" s="1">
        <v>0.2923</v>
      </c>
      <c r="F5" s="1">
        <v>2.0708000000000002</v>
      </c>
      <c r="G5" s="1">
        <v>3.2259000000000002</v>
      </c>
      <c r="H5" s="1">
        <v>1.2747999999999999</v>
      </c>
    </row>
    <row r="6" spans="1:8" x14ac:dyDescent="0.35">
      <c r="A6" s="1" t="s">
        <v>74</v>
      </c>
      <c r="B6" s="1">
        <v>-2.4177</v>
      </c>
      <c r="C6" s="1">
        <v>0.61499999999999999</v>
      </c>
      <c r="D6" s="1">
        <v>0.79430000000000001</v>
      </c>
      <c r="E6" s="1">
        <v>0.34860000000000002</v>
      </c>
      <c r="F6" s="1">
        <v>3.0495000000000001</v>
      </c>
      <c r="G6" s="1">
        <v>4.8074000000000003</v>
      </c>
      <c r="H6" s="1">
        <v>2.3896999999999999</v>
      </c>
    </row>
    <row r="7" spans="1:8" x14ac:dyDescent="0.35">
      <c r="A7" s="1" t="s">
        <v>75</v>
      </c>
      <c r="B7" s="1">
        <v>-2.2103000000000002</v>
      </c>
      <c r="C7" s="1">
        <v>0.90049999999999997</v>
      </c>
      <c r="D7" s="1">
        <v>1.375</v>
      </c>
      <c r="E7" s="1">
        <v>0.4844</v>
      </c>
      <c r="F7" s="1">
        <v>3.4293</v>
      </c>
      <c r="G7" s="1">
        <v>6.1891999999999996</v>
      </c>
      <c r="H7" s="1">
        <v>3.9788999999999999</v>
      </c>
    </row>
    <row r="8" spans="1:8" x14ac:dyDescent="0.35">
      <c r="A8" s="1" t="s">
        <v>76</v>
      </c>
      <c r="B8" s="1">
        <v>-1.5114000000000001</v>
      </c>
      <c r="C8" s="1">
        <v>1.0928</v>
      </c>
      <c r="D8" s="1">
        <v>1.5915999999999999</v>
      </c>
      <c r="E8" s="1">
        <v>0.76339999999999997</v>
      </c>
      <c r="F8" s="1">
        <v>3.4357000000000002</v>
      </c>
      <c r="G8" s="1">
        <v>6.8834999999999997</v>
      </c>
      <c r="H8" s="1">
        <v>5.3720999999999997</v>
      </c>
    </row>
    <row r="9" spans="1:8" x14ac:dyDescent="0.35">
      <c r="A9" s="1" t="s">
        <v>77</v>
      </c>
      <c r="B9" s="1">
        <v>-0.69550000000000001</v>
      </c>
      <c r="C9" s="1">
        <v>0.83020000000000005</v>
      </c>
      <c r="D9" s="1">
        <v>1.147</v>
      </c>
      <c r="E9" s="1">
        <v>1.0168999999999999</v>
      </c>
      <c r="F9" s="1">
        <v>3.3182</v>
      </c>
      <c r="G9" s="1">
        <v>6.3122999999999996</v>
      </c>
      <c r="H9" s="1">
        <v>5.6167999999999996</v>
      </c>
    </row>
    <row r="10" spans="1:8" x14ac:dyDescent="0.35">
      <c r="A10" s="1" t="s">
        <v>78</v>
      </c>
      <c r="B10" s="1">
        <v>-0.2858</v>
      </c>
      <c r="C10" s="1">
        <v>0.3533</v>
      </c>
      <c r="D10" s="1">
        <v>0.46200000000000002</v>
      </c>
      <c r="E10" s="1">
        <v>0.98640000000000005</v>
      </c>
      <c r="F10" s="1">
        <v>2.7945000000000002</v>
      </c>
      <c r="G10" s="1">
        <v>4.5961999999999996</v>
      </c>
      <c r="H10" s="1">
        <v>4.3103999999999996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5"/>
  <sheetViews>
    <sheetView workbookViewId="0"/>
  </sheetViews>
  <sheetFormatPr baseColWidth="10" defaultColWidth="8.88671875" defaultRowHeight="15.6" x14ac:dyDescent="0.35"/>
  <cols>
    <col min="1" max="7" width="20.6640625" style="1" customWidth="1"/>
  </cols>
  <sheetData>
    <row r="1" spans="1:7" x14ac:dyDescent="0.35">
      <c r="A1" s="2" t="s">
        <v>83</v>
      </c>
    </row>
    <row r="3" spans="1:7" x14ac:dyDescent="0.3">
      <c r="A3" s="2" t="s">
        <v>2</v>
      </c>
      <c r="B3" s="2" t="s">
        <v>60</v>
      </c>
      <c r="C3" s="2" t="s">
        <v>81</v>
      </c>
      <c r="D3" s="2" t="s">
        <v>82</v>
      </c>
      <c r="E3" s="2" t="s">
        <v>64</v>
      </c>
      <c r="F3" s="2" t="s">
        <v>65</v>
      </c>
      <c r="G3" s="2" t="s">
        <v>66</v>
      </c>
    </row>
    <row r="4" spans="1:7" x14ac:dyDescent="0.35">
      <c r="A4" s="1">
        <v>2010</v>
      </c>
      <c r="B4" s="1">
        <v>-0.96799999999999997</v>
      </c>
      <c r="C4" s="1">
        <v>2.1789999999999998</v>
      </c>
      <c r="D4" s="1">
        <v>1.044</v>
      </c>
      <c r="E4" s="1">
        <v>3.68</v>
      </c>
      <c r="F4" s="1">
        <v>6.9039999999999999</v>
      </c>
      <c r="G4" s="1">
        <v>5.9349999999999996</v>
      </c>
    </row>
    <row r="5" spans="1:7" x14ac:dyDescent="0.35">
      <c r="A5" s="1">
        <v>2011</v>
      </c>
      <c r="B5" s="1">
        <v>-1.0409999999999999</v>
      </c>
      <c r="C5" s="1">
        <v>2.2040000000000002</v>
      </c>
      <c r="D5" s="1">
        <v>1.1259999999999999</v>
      </c>
      <c r="E5" s="1">
        <v>4.01</v>
      </c>
      <c r="F5" s="1">
        <v>7.34</v>
      </c>
      <c r="G5" s="1">
        <v>6.2990000000000004</v>
      </c>
    </row>
    <row r="6" spans="1:7" x14ac:dyDescent="0.35">
      <c r="A6" s="1">
        <v>2012</v>
      </c>
      <c r="B6" s="1">
        <v>-1.131</v>
      </c>
      <c r="C6" s="1">
        <v>2.3450000000000002</v>
      </c>
      <c r="D6" s="1">
        <v>1.2629999999999999</v>
      </c>
      <c r="E6" s="1">
        <v>4.2750000000000004</v>
      </c>
      <c r="F6" s="1">
        <v>7.883</v>
      </c>
      <c r="G6" s="1">
        <v>6.7519999999999998</v>
      </c>
    </row>
    <row r="7" spans="1:7" x14ac:dyDescent="0.35">
      <c r="A7" s="1">
        <v>2013</v>
      </c>
      <c r="B7" s="1">
        <v>-1.1950000000000001</v>
      </c>
      <c r="C7" s="1">
        <v>2.56</v>
      </c>
      <c r="D7" s="1">
        <v>1.3460000000000001</v>
      </c>
      <c r="E7" s="1">
        <v>4.4509999999999996</v>
      </c>
      <c r="F7" s="1">
        <v>8.3569999999999993</v>
      </c>
      <c r="G7" s="1">
        <v>7.1619999999999999</v>
      </c>
    </row>
    <row r="8" spans="1:7" x14ac:dyDescent="0.35">
      <c r="A8" s="1">
        <v>2014</v>
      </c>
      <c r="B8" s="1">
        <v>-1.2130000000000001</v>
      </c>
      <c r="C8" s="1">
        <v>2.7570000000000001</v>
      </c>
      <c r="D8" s="1">
        <v>1.347</v>
      </c>
      <c r="E8" s="1">
        <v>4.5149999999999997</v>
      </c>
      <c r="F8" s="1">
        <v>8.6189999999999998</v>
      </c>
      <c r="G8" s="1">
        <v>7.4059999999999997</v>
      </c>
    </row>
    <row r="9" spans="1:7" x14ac:dyDescent="0.35">
      <c r="A9" s="1">
        <v>2015</v>
      </c>
      <c r="B9" s="1">
        <v>-1.2949999999999999</v>
      </c>
      <c r="C9" s="1">
        <v>2.9940000000000002</v>
      </c>
      <c r="D9" s="1">
        <v>1.4570000000000001</v>
      </c>
      <c r="E9" s="1">
        <v>4.883</v>
      </c>
      <c r="F9" s="1">
        <v>9.3339999999999996</v>
      </c>
      <c r="G9" s="1">
        <v>8.0389999999999997</v>
      </c>
    </row>
    <row r="10" spans="1:7" x14ac:dyDescent="0.35">
      <c r="A10" s="1">
        <v>2016</v>
      </c>
      <c r="B10" s="1">
        <v>-1.4179999999999999</v>
      </c>
      <c r="C10" s="1">
        <v>3.2250000000000001</v>
      </c>
      <c r="D10" s="1">
        <v>1.5489999999999999</v>
      </c>
      <c r="E10" s="1">
        <v>5.4020000000000001</v>
      </c>
      <c r="F10" s="1">
        <v>10.177</v>
      </c>
      <c r="G10" s="1">
        <v>8.7590000000000003</v>
      </c>
    </row>
    <row r="11" spans="1:7" x14ac:dyDescent="0.35">
      <c r="A11" s="1">
        <v>2017</v>
      </c>
      <c r="B11" s="1">
        <v>-1.5349999999999999</v>
      </c>
      <c r="C11" s="1">
        <v>3.5379999999999998</v>
      </c>
      <c r="D11" s="1">
        <v>1.63</v>
      </c>
      <c r="E11" s="1">
        <v>5.8860000000000001</v>
      </c>
      <c r="F11" s="1">
        <v>11.054</v>
      </c>
      <c r="G11" s="1">
        <v>9.5180000000000007</v>
      </c>
    </row>
    <row r="12" spans="1:7" x14ac:dyDescent="0.35">
      <c r="A12" s="1">
        <v>2018</v>
      </c>
      <c r="B12" s="1">
        <v>-1.5629999999999999</v>
      </c>
      <c r="C12" s="1">
        <v>3.677</v>
      </c>
      <c r="D12" s="1">
        <v>1.6719999999999999</v>
      </c>
      <c r="E12" s="1">
        <v>5.899</v>
      </c>
      <c r="F12" s="1">
        <v>11.247999999999999</v>
      </c>
      <c r="G12" s="1">
        <v>9.6850000000000005</v>
      </c>
    </row>
    <row r="13" spans="1:7" x14ac:dyDescent="0.35">
      <c r="A13" s="1">
        <v>2019</v>
      </c>
      <c r="B13" s="1">
        <v>-1.619</v>
      </c>
      <c r="C13" s="1">
        <v>3.94</v>
      </c>
      <c r="D13" s="1">
        <v>1.766</v>
      </c>
      <c r="E13" s="1">
        <v>6.032</v>
      </c>
      <c r="F13" s="1">
        <v>11.738</v>
      </c>
      <c r="G13" s="1">
        <v>10.119</v>
      </c>
    </row>
    <row r="14" spans="1:7" x14ac:dyDescent="0.35">
      <c r="A14" s="1">
        <v>2020</v>
      </c>
      <c r="B14" s="1">
        <v>-1.698</v>
      </c>
      <c r="C14" s="1">
        <v>4.3250000000000002</v>
      </c>
      <c r="D14" s="1">
        <v>1.8620000000000001</v>
      </c>
      <c r="E14" s="1">
        <v>6.1779999999999999</v>
      </c>
      <c r="F14" s="1">
        <v>12.365</v>
      </c>
      <c r="G14" s="1">
        <v>10.667</v>
      </c>
    </row>
    <row r="15" spans="1:7" x14ac:dyDescent="0.35">
      <c r="A15" s="1">
        <v>2021</v>
      </c>
      <c r="B15" s="1">
        <v>-1.8879999999999999</v>
      </c>
      <c r="C15" s="1">
        <v>4.8540000000000001</v>
      </c>
      <c r="D15" s="1">
        <v>2.0259999999999998</v>
      </c>
      <c r="E15" s="1">
        <v>6.9960000000000004</v>
      </c>
      <c r="F15" s="1">
        <v>13.875999999999999</v>
      </c>
      <c r="G15" s="1">
        <v>11.988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5"/>
  <sheetViews>
    <sheetView workbookViewId="0"/>
  </sheetViews>
  <sheetFormatPr baseColWidth="10" defaultColWidth="8.88671875" defaultRowHeight="15.6" x14ac:dyDescent="0.35"/>
  <cols>
    <col min="1" max="7" width="20.6640625" style="1" customWidth="1"/>
  </cols>
  <sheetData>
    <row r="1" spans="1:7" x14ac:dyDescent="0.35">
      <c r="A1" s="2" t="s">
        <v>84</v>
      </c>
    </row>
    <row r="3" spans="1:7" x14ac:dyDescent="0.3">
      <c r="A3" s="2" t="s">
        <v>2</v>
      </c>
      <c r="B3" s="2" t="s">
        <v>60</v>
      </c>
      <c r="C3" s="2" t="s">
        <v>81</v>
      </c>
      <c r="D3" s="2" t="s">
        <v>82</v>
      </c>
      <c r="E3" s="2" t="s">
        <v>64</v>
      </c>
      <c r="F3" s="2" t="s">
        <v>65</v>
      </c>
      <c r="G3" s="2" t="s">
        <v>66</v>
      </c>
    </row>
    <row r="4" spans="1:7" x14ac:dyDescent="0.35">
      <c r="A4" s="1">
        <v>2010</v>
      </c>
      <c r="B4" s="1">
        <v>-2.5470000000000002</v>
      </c>
      <c r="C4" s="1">
        <v>28.524999999999999</v>
      </c>
      <c r="D4" s="1">
        <v>3.641</v>
      </c>
      <c r="E4" s="1">
        <v>4.9710000000000001</v>
      </c>
      <c r="F4" s="1">
        <v>37.136000000000003</v>
      </c>
      <c r="G4" s="1">
        <v>34.588999999999999</v>
      </c>
    </row>
    <row r="5" spans="1:7" x14ac:dyDescent="0.35">
      <c r="A5" s="1">
        <v>2011</v>
      </c>
      <c r="B5" s="1">
        <v>-2.738</v>
      </c>
      <c r="C5" s="1">
        <v>28.625</v>
      </c>
      <c r="D5" s="1">
        <v>3.976</v>
      </c>
      <c r="E5" s="1">
        <v>5.39</v>
      </c>
      <c r="F5" s="1">
        <v>37.991</v>
      </c>
      <c r="G5" s="1">
        <v>35.253999999999998</v>
      </c>
    </row>
    <row r="6" spans="1:7" x14ac:dyDescent="0.35">
      <c r="A6" s="1">
        <v>2012</v>
      </c>
      <c r="B6" s="1">
        <v>-2.8290000000000002</v>
      </c>
      <c r="C6" s="1">
        <v>28.52</v>
      </c>
      <c r="D6" s="1">
        <v>4.3630000000000004</v>
      </c>
      <c r="E6" s="1">
        <v>5.7670000000000003</v>
      </c>
      <c r="F6" s="1">
        <v>38.649000000000001</v>
      </c>
      <c r="G6" s="1">
        <v>35.820999999999998</v>
      </c>
    </row>
    <row r="7" spans="1:7" x14ac:dyDescent="0.35">
      <c r="A7" s="1">
        <v>2013</v>
      </c>
      <c r="B7" s="1">
        <v>-3.1579999999999999</v>
      </c>
      <c r="C7" s="1">
        <v>30.283000000000001</v>
      </c>
      <c r="D7" s="1">
        <v>4.758</v>
      </c>
      <c r="E7" s="1">
        <v>5.9130000000000003</v>
      </c>
      <c r="F7" s="1">
        <v>40.954000000000001</v>
      </c>
      <c r="G7" s="1">
        <v>37.795999999999999</v>
      </c>
    </row>
    <row r="8" spans="1:7" x14ac:dyDescent="0.35">
      <c r="A8" s="1">
        <v>2014</v>
      </c>
      <c r="B8" s="1">
        <v>-3.2839999999999998</v>
      </c>
      <c r="C8" s="1">
        <v>33.237000000000002</v>
      </c>
      <c r="D8" s="1">
        <v>4.6079999999999997</v>
      </c>
      <c r="E8" s="1">
        <v>6.0590000000000002</v>
      </c>
      <c r="F8" s="1">
        <v>43.905000000000001</v>
      </c>
      <c r="G8" s="1">
        <v>40.621000000000002</v>
      </c>
    </row>
    <row r="9" spans="1:7" x14ac:dyDescent="0.35">
      <c r="A9" s="1">
        <v>2015</v>
      </c>
      <c r="B9" s="1">
        <v>-3.3559999999999999</v>
      </c>
      <c r="C9" s="1">
        <v>38.402999999999999</v>
      </c>
      <c r="D9" s="1">
        <v>5.0179999999999998</v>
      </c>
      <c r="E9" s="1">
        <v>6.54</v>
      </c>
      <c r="F9" s="1">
        <v>49.962000000000003</v>
      </c>
      <c r="G9" s="1">
        <v>46.604999999999997</v>
      </c>
    </row>
    <row r="10" spans="1:7" x14ac:dyDescent="0.35">
      <c r="A10" s="1">
        <v>2016</v>
      </c>
      <c r="B10" s="1">
        <v>-3.61</v>
      </c>
      <c r="C10" s="1">
        <v>41.295000000000002</v>
      </c>
      <c r="D10" s="1">
        <v>5.5410000000000004</v>
      </c>
      <c r="E10" s="1">
        <v>7.2960000000000003</v>
      </c>
      <c r="F10" s="1">
        <v>54.133000000000003</v>
      </c>
      <c r="G10" s="1">
        <v>50.523000000000003</v>
      </c>
    </row>
    <row r="11" spans="1:7" x14ac:dyDescent="0.35">
      <c r="A11" s="1">
        <v>2017</v>
      </c>
      <c r="B11" s="1">
        <v>-3.9340000000000002</v>
      </c>
      <c r="C11" s="1">
        <v>49.012999999999998</v>
      </c>
      <c r="D11" s="1">
        <v>5.5949999999999998</v>
      </c>
      <c r="E11" s="1">
        <v>7.8860000000000001</v>
      </c>
      <c r="F11" s="1">
        <v>62.494</v>
      </c>
      <c r="G11" s="1">
        <v>58.56</v>
      </c>
    </row>
    <row r="12" spans="1:7" x14ac:dyDescent="0.35">
      <c r="A12" s="1">
        <v>2018</v>
      </c>
      <c r="B12" s="1">
        <v>-4.1669999999999998</v>
      </c>
      <c r="C12" s="1">
        <v>54.15</v>
      </c>
      <c r="D12" s="1">
        <v>5.6159999999999997</v>
      </c>
      <c r="E12" s="1">
        <v>7.8150000000000004</v>
      </c>
      <c r="F12" s="1">
        <v>67.581000000000003</v>
      </c>
      <c r="G12" s="1">
        <v>63.412999999999997</v>
      </c>
    </row>
    <row r="13" spans="1:7" x14ac:dyDescent="0.35">
      <c r="A13" s="1">
        <v>2019</v>
      </c>
      <c r="B13" s="1">
        <v>-4.3680000000000003</v>
      </c>
      <c r="C13" s="1">
        <v>59.552</v>
      </c>
      <c r="D13" s="1">
        <v>5.8390000000000004</v>
      </c>
      <c r="E13" s="1">
        <v>8.0730000000000004</v>
      </c>
      <c r="F13" s="1">
        <v>73.463999999999999</v>
      </c>
      <c r="G13" s="1">
        <v>69.096999999999994</v>
      </c>
    </row>
    <row r="14" spans="1:7" x14ac:dyDescent="0.35">
      <c r="A14" s="1">
        <v>2020</v>
      </c>
      <c r="B14" s="1">
        <v>-4.7110000000000003</v>
      </c>
      <c r="C14" s="1">
        <v>67.018000000000001</v>
      </c>
      <c r="D14" s="1">
        <v>6.08</v>
      </c>
      <c r="E14" s="1">
        <v>8.1170000000000009</v>
      </c>
      <c r="F14" s="1">
        <v>81.215999999999994</v>
      </c>
      <c r="G14" s="1">
        <v>76.504999999999995</v>
      </c>
    </row>
    <row r="15" spans="1:7" x14ac:dyDescent="0.35">
      <c r="A15" s="1">
        <v>2021</v>
      </c>
      <c r="B15" s="1">
        <v>-4.952</v>
      </c>
      <c r="C15" s="1">
        <v>74.826999999999998</v>
      </c>
      <c r="D15" s="1">
        <v>6.335</v>
      </c>
      <c r="E15" s="1">
        <v>9.3089999999999993</v>
      </c>
      <c r="F15" s="1">
        <v>90.471000000000004</v>
      </c>
      <c r="G15" s="1">
        <v>85.519000000000005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13"/>
  <sheetViews>
    <sheetView workbookViewId="0"/>
  </sheetViews>
  <sheetFormatPr baseColWidth="10" defaultColWidth="8.88671875" defaultRowHeight="15.6" x14ac:dyDescent="0.35"/>
  <cols>
    <col min="1" max="3" width="20.6640625" style="1" customWidth="1"/>
  </cols>
  <sheetData>
    <row r="1" spans="1:3" x14ac:dyDescent="0.35">
      <c r="A1" s="2" t="s">
        <v>86</v>
      </c>
    </row>
    <row r="3" spans="1:3" x14ac:dyDescent="0.3">
      <c r="A3" s="2" t="s">
        <v>2</v>
      </c>
      <c r="B3" s="2" t="s">
        <v>21</v>
      </c>
      <c r="C3" s="2" t="s">
        <v>85</v>
      </c>
    </row>
    <row r="4" spans="1:3" x14ac:dyDescent="0.35">
      <c r="A4" s="1">
        <v>2012</v>
      </c>
      <c r="B4" s="1">
        <v>1</v>
      </c>
      <c r="C4" s="1">
        <v>1</v>
      </c>
    </row>
    <row r="5" spans="1:3" x14ac:dyDescent="0.35">
      <c r="A5" s="1">
        <v>2013</v>
      </c>
      <c r="B5" s="1">
        <v>1.06</v>
      </c>
      <c r="C5" s="1">
        <v>1.04</v>
      </c>
    </row>
    <row r="6" spans="1:3" x14ac:dyDescent="0.35">
      <c r="A6" s="1">
        <v>2014</v>
      </c>
      <c r="B6" s="1">
        <v>1.1299999999999999</v>
      </c>
      <c r="C6" s="1">
        <v>1.07</v>
      </c>
    </row>
    <row r="7" spans="1:3" x14ac:dyDescent="0.35">
      <c r="A7" s="1">
        <v>2015</v>
      </c>
      <c r="B7" s="1">
        <v>1.3</v>
      </c>
      <c r="C7" s="1">
        <v>1.1599999999999999</v>
      </c>
    </row>
    <row r="8" spans="1:3" x14ac:dyDescent="0.35">
      <c r="A8" s="1">
        <v>2016</v>
      </c>
      <c r="B8" s="1">
        <v>1.41</v>
      </c>
      <c r="C8" s="1">
        <v>1.26</v>
      </c>
    </row>
    <row r="9" spans="1:3" x14ac:dyDescent="0.35">
      <c r="A9" s="1">
        <v>2017</v>
      </c>
      <c r="B9" s="1">
        <v>1.63</v>
      </c>
      <c r="C9" s="1">
        <v>1.36</v>
      </c>
    </row>
    <row r="10" spans="1:3" x14ac:dyDescent="0.35">
      <c r="A10" s="1">
        <v>2018</v>
      </c>
      <c r="B10" s="1">
        <v>1.77</v>
      </c>
      <c r="C10" s="1">
        <v>1.37</v>
      </c>
    </row>
    <row r="11" spans="1:3" x14ac:dyDescent="0.35">
      <c r="A11" s="1">
        <v>2019</v>
      </c>
      <c r="B11" s="1">
        <v>1.93</v>
      </c>
      <c r="C11" s="1">
        <v>1.42</v>
      </c>
    </row>
    <row r="12" spans="1:3" x14ac:dyDescent="0.35">
      <c r="A12" s="1">
        <v>2020</v>
      </c>
      <c r="B12" s="1">
        <v>2.14</v>
      </c>
      <c r="C12" s="1">
        <v>1.51</v>
      </c>
    </row>
    <row r="13" spans="1:3" x14ac:dyDescent="0.35">
      <c r="A13" s="1">
        <v>2021</v>
      </c>
      <c r="B13" s="1">
        <v>2.39</v>
      </c>
      <c r="C13" s="1">
        <v>1.73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3"/>
  <sheetViews>
    <sheetView workbookViewId="0"/>
  </sheetViews>
  <sheetFormatPr baseColWidth="10" defaultColWidth="8.88671875" defaultRowHeight="15.6" x14ac:dyDescent="0.35"/>
  <cols>
    <col min="1" max="3" width="20.6640625" style="1" customWidth="1"/>
  </cols>
  <sheetData>
    <row r="1" spans="1:3" x14ac:dyDescent="0.35">
      <c r="A1" s="2" t="s">
        <v>5</v>
      </c>
    </row>
    <row r="3" spans="1:3" x14ac:dyDescent="0.3">
      <c r="A3" s="2" t="s">
        <v>2</v>
      </c>
      <c r="B3" s="2" t="s">
        <v>3</v>
      </c>
      <c r="C3" s="2" t="s">
        <v>4</v>
      </c>
    </row>
    <row r="4" spans="1:3" x14ac:dyDescent="0.35">
      <c r="A4" s="1">
        <v>1992</v>
      </c>
      <c r="B4" s="1">
        <v>38.5</v>
      </c>
      <c r="C4" s="1">
        <v>21.9</v>
      </c>
    </row>
    <row r="5" spans="1:3" x14ac:dyDescent="0.35">
      <c r="A5" s="1">
        <v>1993</v>
      </c>
      <c r="B5" s="1">
        <v>38.9</v>
      </c>
      <c r="C5" s="1">
        <v>22.6</v>
      </c>
    </row>
    <row r="6" spans="1:3" x14ac:dyDescent="0.35">
      <c r="A6" s="1">
        <v>1994</v>
      </c>
      <c r="B6" s="1">
        <v>40.5</v>
      </c>
      <c r="C6" s="1">
        <v>23.5</v>
      </c>
    </row>
    <row r="7" spans="1:3" x14ac:dyDescent="0.35">
      <c r="A7" s="1">
        <v>1995</v>
      </c>
      <c r="B7" s="1">
        <v>39.6</v>
      </c>
      <c r="C7" s="1">
        <v>23.1</v>
      </c>
    </row>
    <row r="8" spans="1:3" x14ac:dyDescent="0.35">
      <c r="A8" s="1">
        <v>1996</v>
      </c>
      <c r="B8" s="1">
        <v>40.5</v>
      </c>
      <c r="C8" s="1">
        <v>24</v>
      </c>
    </row>
    <row r="9" spans="1:3" x14ac:dyDescent="0.35">
      <c r="A9" s="1">
        <v>1997</v>
      </c>
      <c r="B9" s="1">
        <v>40.6</v>
      </c>
      <c r="C9" s="1">
        <v>24.3</v>
      </c>
    </row>
    <row r="10" spans="1:3" x14ac:dyDescent="0.35">
      <c r="A10" s="1">
        <v>1998</v>
      </c>
      <c r="B10" s="1">
        <v>39.5</v>
      </c>
      <c r="C10" s="1">
        <v>23.3</v>
      </c>
    </row>
    <row r="11" spans="1:3" x14ac:dyDescent="0.35">
      <c r="A11" s="1">
        <v>1999</v>
      </c>
      <c r="B11" s="1">
        <v>39.4</v>
      </c>
      <c r="C11" s="1">
        <v>23.6</v>
      </c>
    </row>
    <row r="12" spans="1:3" x14ac:dyDescent="0.35">
      <c r="A12" s="1">
        <v>2000</v>
      </c>
      <c r="B12" s="1">
        <v>41.3</v>
      </c>
      <c r="C12" s="1">
        <v>25.7</v>
      </c>
    </row>
    <row r="13" spans="1:3" x14ac:dyDescent="0.35">
      <c r="A13" s="1">
        <v>2001</v>
      </c>
      <c r="B13" s="1">
        <v>38.4</v>
      </c>
      <c r="C13" s="1">
        <v>22.3</v>
      </c>
    </row>
    <row r="14" spans="1:3" x14ac:dyDescent="0.35">
      <c r="A14" s="1">
        <v>2002</v>
      </c>
      <c r="B14" s="1">
        <v>41</v>
      </c>
      <c r="C14" s="1">
        <v>25.8</v>
      </c>
    </row>
    <row r="15" spans="1:3" x14ac:dyDescent="0.35">
      <c r="A15" s="1">
        <v>2003</v>
      </c>
      <c r="B15" s="1">
        <v>42.3</v>
      </c>
      <c r="C15" s="1">
        <v>26.7</v>
      </c>
    </row>
    <row r="16" spans="1:3" x14ac:dyDescent="0.35">
      <c r="A16" s="1">
        <v>2004</v>
      </c>
      <c r="B16" s="1">
        <v>43.1</v>
      </c>
      <c r="C16" s="1">
        <v>27.6</v>
      </c>
    </row>
    <row r="17" spans="1:3" x14ac:dyDescent="0.35">
      <c r="A17" s="1">
        <v>2005</v>
      </c>
      <c r="B17" s="1">
        <v>46.4</v>
      </c>
      <c r="C17" s="1">
        <v>31.9</v>
      </c>
    </row>
    <row r="18" spans="1:3" x14ac:dyDescent="0.35">
      <c r="A18" s="1">
        <v>2006</v>
      </c>
      <c r="B18" s="1">
        <v>39.9</v>
      </c>
      <c r="C18" s="1">
        <v>23.5</v>
      </c>
    </row>
    <row r="19" spans="1:3" x14ac:dyDescent="0.35">
      <c r="A19" s="1">
        <v>2007</v>
      </c>
      <c r="B19" s="1">
        <v>39.9</v>
      </c>
      <c r="C19" s="1">
        <v>24.4</v>
      </c>
    </row>
    <row r="20" spans="1:3" x14ac:dyDescent="0.35">
      <c r="A20" s="1">
        <v>2008</v>
      </c>
      <c r="B20" s="1">
        <v>39.1</v>
      </c>
      <c r="C20" s="1">
        <v>24</v>
      </c>
    </row>
    <row r="21" spans="1:3" x14ac:dyDescent="0.35">
      <c r="A21" s="1">
        <v>2009</v>
      </c>
      <c r="B21" s="1">
        <v>39.299999999999997</v>
      </c>
      <c r="C21" s="1">
        <v>23.1</v>
      </c>
    </row>
    <row r="22" spans="1:3" x14ac:dyDescent="0.35">
      <c r="A22" s="1">
        <v>2010</v>
      </c>
      <c r="B22" s="1">
        <v>40.1</v>
      </c>
      <c r="C22" s="1">
        <v>23.6</v>
      </c>
    </row>
    <row r="23" spans="1:3" x14ac:dyDescent="0.35">
      <c r="A23" s="1">
        <v>2011</v>
      </c>
      <c r="B23" s="1">
        <v>40.1</v>
      </c>
      <c r="C23" s="1">
        <v>23.7</v>
      </c>
    </row>
    <row r="24" spans="1:3" x14ac:dyDescent="0.35">
      <c r="A24" s="1">
        <v>2012</v>
      </c>
      <c r="B24" s="1">
        <v>40.1</v>
      </c>
      <c r="C24" s="1">
        <v>23.9</v>
      </c>
    </row>
    <row r="25" spans="1:3" x14ac:dyDescent="0.35">
      <c r="A25" s="1">
        <v>2013</v>
      </c>
      <c r="B25" s="1">
        <v>40.6</v>
      </c>
      <c r="C25" s="1">
        <v>24.1</v>
      </c>
    </row>
    <row r="26" spans="1:3" x14ac:dyDescent="0.35">
      <c r="A26" s="1">
        <v>2014</v>
      </c>
      <c r="B26" s="1">
        <v>41</v>
      </c>
      <c r="C26" s="1">
        <v>24.7</v>
      </c>
    </row>
    <row r="27" spans="1:3" x14ac:dyDescent="0.35">
      <c r="A27" s="1">
        <v>2015</v>
      </c>
      <c r="B27" s="1">
        <v>42.7</v>
      </c>
      <c r="C27" s="1">
        <v>26.3</v>
      </c>
    </row>
    <row r="28" spans="1:3" x14ac:dyDescent="0.35">
      <c r="A28" s="1">
        <v>2016</v>
      </c>
      <c r="B28" s="1">
        <v>42.2</v>
      </c>
      <c r="C28" s="1">
        <v>25.2</v>
      </c>
    </row>
    <row r="29" spans="1:3" x14ac:dyDescent="0.35">
      <c r="A29" s="1">
        <v>2017</v>
      </c>
      <c r="B29" s="1">
        <v>42.3</v>
      </c>
      <c r="C29" s="1">
        <v>25.2</v>
      </c>
    </row>
    <row r="30" spans="1:3" x14ac:dyDescent="0.35">
      <c r="A30" s="1">
        <v>2018</v>
      </c>
      <c r="B30" s="1">
        <v>42.2</v>
      </c>
      <c r="C30" s="1">
        <v>25.1</v>
      </c>
    </row>
    <row r="31" spans="1:3" x14ac:dyDescent="0.35">
      <c r="A31" s="1">
        <v>2019</v>
      </c>
      <c r="B31" s="1">
        <v>42</v>
      </c>
      <c r="C31" s="1">
        <v>25</v>
      </c>
    </row>
    <row r="32" spans="1:3" x14ac:dyDescent="0.35">
      <c r="A32" s="1">
        <v>2020</v>
      </c>
      <c r="B32" s="1">
        <v>42.9</v>
      </c>
      <c r="C32" s="1">
        <v>25.2</v>
      </c>
    </row>
    <row r="33" spans="1:3" x14ac:dyDescent="0.35">
      <c r="A33" s="1">
        <v>2021</v>
      </c>
      <c r="B33" s="1">
        <v>45.6</v>
      </c>
      <c r="C33" s="1">
        <v>27.9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11"/>
  <sheetViews>
    <sheetView workbookViewId="0"/>
  </sheetViews>
  <sheetFormatPr baseColWidth="10" defaultColWidth="8.88671875" defaultRowHeight="15.6" x14ac:dyDescent="0.35"/>
  <cols>
    <col min="1" max="3" width="20.6640625" style="1" customWidth="1"/>
  </cols>
  <sheetData>
    <row r="1" spans="1:3" x14ac:dyDescent="0.35">
      <c r="A1" s="2" t="s">
        <v>88</v>
      </c>
    </row>
    <row r="3" spans="1:3" x14ac:dyDescent="0.3">
      <c r="A3" s="2" t="s">
        <v>2</v>
      </c>
      <c r="B3" s="2" t="s">
        <v>4</v>
      </c>
      <c r="C3" s="2" t="s">
        <v>87</v>
      </c>
    </row>
    <row r="4" spans="1:3" x14ac:dyDescent="0.35">
      <c r="A4" s="1">
        <v>2014</v>
      </c>
      <c r="B4" s="1">
        <v>1.091</v>
      </c>
      <c r="C4" s="1">
        <v>2.6739999999999999</v>
      </c>
    </row>
    <row r="5" spans="1:3" x14ac:dyDescent="0.35">
      <c r="A5" s="1">
        <v>2015</v>
      </c>
      <c r="B5" s="1">
        <v>1.681</v>
      </c>
      <c r="C5" s="1">
        <v>4.6500000000000004</v>
      </c>
    </row>
    <row r="6" spans="1:3" x14ac:dyDescent="0.35">
      <c r="A6" s="1">
        <v>2016</v>
      </c>
      <c r="B6" s="1">
        <v>1.236</v>
      </c>
      <c r="C6" s="1">
        <v>3.9209999999999998</v>
      </c>
    </row>
    <row r="7" spans="1:3" x14ac:dyDescent="0.35">
      <c r="A7" s="1">
        <v>2017</v>
      </c>
      <c r="B7" s="1">
        <v>1.2589999999999999</v>
      </c>
      <c r="C7" s="1">
        <v>6.0410000000000004</v>
      </c>
    </row>
    <row r="8" spans="1:3" x14ac:dyDescent="0.35">
      <c r="A8" s="1">
        <v>2018</v>
      </c>
      <c r="B8" s="1">
        <v>1.2849999999999999</v>
      </c>
      <c r="C8" s="1">
        <v>4.59</v>
      </c>
    </row>
    <row r="9" spans="1:3" x14ac:dyDescent="0.35">
      <c r="A9" s="1">
        <v>2019</v>
      </c>
      <c r="B9" s="1">
        <v>1.2889999999999999</v>
      </c>
      <c r="C9" s="1">
        <v>4.7190000000000003</v>
      </c>
    </row>
    <row r="10" spans="1:3" x14ac:dyDescent="0.35">
      <c r="A10" s="1">
        <v>2020</v>
      </c>
      <c r="B10" s="1">
        <v>1.367</v>
      </c>
      <c r="C10" s="1">
        <v>5.931</v>
      </c>
    </row>
    <row r="11" spans="1:3" x14ac:dyDescent="0.35">
      <c r="A11" s="1">
        <v>2021</v>
      </c>
      <c r="B11" s="1">
        <v>2.6230000000000002</v>
      </c>
      <c r="C11" s="1">
        <v>7.69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13"/>
  <sheetViews>
    <sheetView workbookViewId="0"/>
  </sheetViews>
  <sheetFormatPr baseColWidth="10" defaultColWidth="8.88671875" defaultRowHeight="15.6" x14ac:dyDescent="0.35"/>
  <cols>
    <col min="1" max="7" width="20.6640625" style="1" customWidth="1"/>
  </cols>
  <sheetData>
    <row r="1" spans="1:7" x14ac:dyDescent="0.35">
      <c r="A1" s="2" t="s">
        <v>94</v>
      </c>
    </row>
    <row r="3" spans="1:7" x14ac:dyDescent="0.3">
      <c r="A3" s="2" t="s">
        <v>89</v>
      </c>
      <c r="B3" s="2" t="s">
        <v>90</v>
      </c>
      <c r="C3" s="2" t="s">
        <v>91</v>
      </c>
      <c r="D3" s="2" t="s">
        <v>54</v>
      </c>
      <c r="E3" s="2" t="s">
        <v>92</v>
      </c>
      <c r="F3" s="2" t="s">
        <v>93</v>
      </c>
      <c r="G3" s="2" t="s">
        <v>55</v>
      </c>
    </row>
    <row r="4" spans="1:7" x14ac:dyDescent="0.35">
      <c r="A4" s="1">
        <v>91</v>
      </c>
      <c r="B4" s="1">
        <v>0.27200000000000002</v>
      </c>
      <c r="C4" s="1">
        <v>0.39500000000000002</v>
      </c>
      <c r="D4" s="1">
        <v>0.50800000000000001</v>
      </c>
      <c r="E4" s="1">
        <v>0.66700000000000004</v>
      </c>
      <c r="F4" s="1">
        <v>1.0429999999999999</v>
      </c>
      <c r="G4" s="1">
        <v>0.57199999999999995</v>
      </c>
    </row>
    <row r="5" spans="1:7" x14ac:dyDescent="0.35">
      <c r="A5" s="1">
        <v>92</v>
      </c>
      <c r="B5" s="1">
        <v>0.27700000000000002</v>
      </c>
      <c r="C5" s="1">
        <v>0.40500000000000003</v>
      </c>
      <c r="D5" s="1">
        <v>0.52</v>
      </c>
      <c r="E5" s="1">
        <v>0.67900000000000005</v>
      </c>
      <c r="F5" s="1">
        <v>1.071</v>
      </c>
      <c r="G5" s="1">
        <v>0.58799999999999997</v>
      </c>
    </row>
    <row r="6" spans="1:7" x14ac:dyDescent="0.35">
      <c r="A6" s="1">
        <v>93</v>
      </c>
      <c r="B6" s="1">
        <v>0.27900000000000003</v>
      </c>
      <c r="C6" s="1">
        <v>0.41</v>
      </c>
      <c r="D6" s="1">
        <v>0.52900000000000003</v>
      </c>
      <c r="E6" s="1">
        <v>0.69599999999999995</v>
      </c>
      <c r="F6" s="1">
        <v>1.137</v>
      </c>
      <c r="G6" s="1">
        <v>0.60699999999999998</v>
      </c>
    </row>
    <row r="7" spans="1:7" x14ac:dyDescent="0.35">
      <c r="A7" s="1">
        <v>94</v>
      </c>
      <c r="B7" s="1">
        <v>0.27700000000000002</v>
      </c>
      <c r="C7" s="1">
        <v>0.41799999999999998</v>
      </c>
      <c r="D7" s="1">
        <v>0.54</v>
      </c>
      <c r="E7" s="1">
        <v>0.71699999999999997</v>
      </c>
      <c r="F7" s="1">
        <v>1.1930000000000001</v>
      </c>
      <c r="G7" s="1">
        <v>0.622</v>
      </c>
    </row>
    <row r="8" spans="1:7" x14ac:dyDescent="0.35">
      <c r="A8" s="1">
        <v>95</v>
      </c>
      <c r="B8" s="1">
        <v>0.28599999999999998</v>
      </c>
      <c r="C8" s="1">
        <v>0.43</v>
      </c>
      <c r="D8" s="1">
        <v>0.55900000000000005</v>
      </c>
      <c r="E8" s="1">
        <v>0.749</v>
      </c>
      <c r="F8" s="1">
        <v>1.2849999999999999</v>
      </c>
      <c r="G8" s="1">
        <v>0.65200000000000002</v>
      </c>
    </row>
    <row r="9" spans="1:7" x14ac:dyDescent="0.35">
      <c r="A9" s="1">
        <v>96</v>
      </c>
      <c r="B9" s="1">
        <v>0.28999999999999998</v>
      </c>
      <c r="C9" s="1">
        <v>0.44</v>
      </c>
      <c r="D9" s="1">
        <v>0.58199999999999996</v>
      </c>
      <c r="E9" s="1">
        <v>0.79</v>
      </c>
      <c r="F9" s="1">
        <v>1.42</v>
      </c>
      <c r="G9" s="1">
        <v>0.69599999999999995</v>
      </c>
    </row>
    <row r="10" spans="1:7" x14ac:dyDescent="0.35">
      <c r="A10" s="1">
        <v>97</v>
      </c>
      <c r="B10" s="1">
        <v>0.29199999999999998</v>
      </c>
      <c r="C10" s="1">
        <v>0.45400000000000001</v>
      </c>
      <c r="D10" s="1">
        <v>0.60799999999999998</v>
      </c>
      <c r="E10" s="1">
        <v>0.84899999999999998</v>
      </c>
      <c r="F10" s="1">
        <v>1.5920000000000001</v>
      </c>
      <c r="G10" s="1">
        <v>0.74299999999999999</v>
      </c>
    </row>
    <row r="11" spans="1:7" x14ac:dyDescent="0.35">
      <c r="A11" s="1">
        <v>98</v>
      </c>
      <c r="B11" s="1">
        <v>0.29399999999999998</v>
      </c>
      <c r="C11" s="1">
        <v>0.47799999999999998</v>
      </c>
      <c r="D11" s="1">
        <v>0.65400000000000003</v>
      </c>
      <c r="E11" s="1">
        <v>0.93</v>
      </c>
      <c r="F11" s="1">
        <v>1.907</v>
      </c>
      <c r="G11" s="1">
        <v>0.83099999999999996</v>
      </c>
    </row>
    <row r="12" spans="1:7" x14ac:dyDescent="0.35">
      <c r="A12" s="1">
        <v>99</v>
      </c>
      <c r="B12" s="1">
        <v>0.29599999999999999</v>
      </c>
      <c r="C12" s="1">
        <v>0.52200000000000002</v>
      </c>
      <c r="D12" s="1">
        <v>0.751</v>
      </c>
      <c r="E12" s="1">
        <v>1.1539999999999999</v>
      </c>
      <c r="F12" s="1">
        <v>2.6669999999999998</v>
      </c>
      <c r="G12" s="1">
        <v>1.04</v>
      </c>
    </row>
    <row r="13" spans="1:7" x14ac:dyDescent="0.35">
      <c r="A13" s="1">
        <v>100</v>
      </c>
      <c r="B13" s="1">
        <v>0.23200000000000001</v>
      </c>
      <c r="C13" s="1">
        <v>0.65200000000000002</v>
      </c>
      <c r="D13" s="1">
        <v>1.1890000000000001</v>
      </c>
      <c r="E13" s="1">
        <v>2.5209999999999999</v>
      </c>
      <c r="F13" s="1">
        <v>8.44</v>
      </c>
      <c r="G13" s="1">
        <v>2.6190000000000002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9"/>
  <sheetViews>
    <sheetView workbookViewId="0"/>
  </sheetViews>
  <sheetFormatPr baseColWidth="10" defaultColWidth="8.88671875" defaultRowHeight="15.6" x14ac:dyDescent="0.35"/>
  <cols>
    <col min="1" max="8" width="20.6640625" style="1" customWidth="1"/>
  </cols>
  <sheetData>
    <row r="1" spans="1:8" x14ac:dyDescent="0.35">
      <c r="A1" s="2" t="s">
        <v>100</v>
      </c>
    </row>
    <row r="3" spans="1:8" x14ac:dyDescent="0.3">
      <c r="A3" s="2" t="s">
        <v>95</v>
      </c>
      <c r="B3" s="2" t="s">
        <v>45</v>
      </c>
      <c r="C3" s="2" t="s">
        <v>96</v>
      </c>
      <c r="D3" s="2" t="s">
        <v>97</v>
      </c>
      <c r="E3" s="2" t="s">
        <v>46</v>
      </c>
      <c r="F3" s="2" t="s">
        <v>98</v>
      </c>
      <c r="G3" s="2" t="s">
        <v>4</v>
      </c>
      <c r="H3" s="2" t="s">
        <v>99</v>
      </c>
    </row>
    <row r="4" spans="1:8" x14ac:dyDescent="0.35">
      <c r="A4" s="1">
        <v>1</v>
      </c>
      <c r="B4" s="1">
        <v>-157.69999999999999</v>
      </c>
      <c r="C4" s="1">
        <v>75.900000000000006</v>
      </c>
      <c r="D4" s="1">
        <v>24.2</v>
      </c>
      <c r="E4" s="1">
        <v>104.2</v>
      </c>
      <c r="F4" s="1">
        <v>337.5</v>
      </c>
      <c r="G4" s="1">
        <v>383.9</v>
      </c>
      <c r="H4" s="1">
        <v>554.79999999999995</v>
      </c>
    </row>
    <row r="5" spans="1:8" x14ac:dyDescent="0.35">
      <c r="A5" s="1">
        <v>2</v>
      </c>
      <c r="B5" s="1">
        <v>-124.6</v>
      </c>
      <c r="C5" s="1">
        <v>44.2</v>
      </c>
      <c r="D5" s="1">
        <v>14.5</v>
      </c>
      <c r="E5" s="1">
        <v>114.2</v>
      </c>
      <c r="F5" s="1">
        <v>290.10000000000002</v>
      </c>
      <c r="G5" s="1">
        <v>338.3</v>
      </c>
      <c r="H5" s="1">
        <v>493.1</v>
      </c>
    </row>
    <row r="6" spans="1:8" x14ac:dyDescent="0.35">
      <c r="A6" s="1">
        <v>3</v>
      </c>
      <c r="B6" s="1">
        <v>-109.3</v>
      </c>
      <c r="C6" s="1">
        <v>33.6</v>
      </c>
      <c r="D6" s="1">
        <v>14.7</v>
      </c>
      <c r="E6" s="1">
        <v>121.6</v>
      </c>
      <c r="F6" s="1">
        <v>258.7</v>
      </c>
      <c r="G6" s="1">
        <v>319</v>
      </c>
      <c r="H6" s="1">
        <v>463.6</v>
      </c>
    </row>
    <row r="7" spans="1:8" x14ac:dyDescent="0.35">
      <c r="A7" s="1">
        <v>4</v>
      </c>
      <c r="B7" s="1">
        <v>-102.4</v>
      </c>
      <c r="C7" s="1">
        <v>26.3</v>
      </c>
      <c r="D7" s="1">
        <v>14.5</v>
      </c>
      <c r="E7" s="1">
        <v>123.8</v>
      </c>
      <c r="F7" s="1">
        <v>248.5</v>
      </c>
      <c r="G7" s="1">
        <v>310.5</v>
      </c>
      <c r="H7" s="1">
        <v>453.8</v>
      </c>
    </row>
    <row r="8" spans="1:8" x14ac:dyDescent="0.35">
      <c r="A8" s="1">
        <v>5</v>
      </c>
      <c r="B8" s="1">
        <v>-102.9</v>
      </c>
      <c r="C8" s="1">
        <v>30.1</v>
      </c>
      <c r="D8" s="1">
        <v>21.2</v>
      </c>
      <c r="E8" s="1">
        <v>126.8</v>
      </c>
      <c r="F8" s="1">
        <v>240.4</v>
      </c>
      <c r="G8" s="1">
        <v>315.3</v>
      </c>
      <c r="H8" s="1">
        <v>455.4</v>
      </c>
    </row>
    <row r="9" spans="1:8" x14ac:dyDescent="0.35">
      <c r="A9" s="1">
        <v>6</v>
      </c>
      <c r="B9" s="1">
        <v>-102</v>
      </c>
      <c r="C9" s="1">
        <v>35.200000000000003</v>
      </c>
      <c r="D9" s="1">
        <v>25</v>
      </c>
      <c r="E9" s="1">
        <v>134</v>
      </c>
      <c r="F9" s="1">
        <v>227.4</v>
      </c>
      <c r="G9" s="1">
        <v>319.3</v>
      </c>
      <c r="H9" s="1">
        <v>455.9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9"/>
  <sheetViews>
    <sheetView workbookViewId="0"/>
  </sheetViews>
  <sheetFormatPr baseColWidth="10" defaultColWidth="8.88671875" defaultRowHeight="15.6" x14ac:dyDescent="0.35"/>
  <cols>
    <col min="1" max="7" width="20.6640625" style="1" customWidth="1"/>
  </cols>
  <sheetData>
    <row r="1" spans="1:7" x14ac:dyDescent="0.35">
      <c r="A1" s="2" t="s">
        <v>101</v>
      </c>
    </row>
    <row r="3" spans="1:7" x14ac:dyDescent="0.3">
      <c r="A3" s="2" t="s">
        <v>95</v>
      </c>
      <c r="B3" s="2" t="s">
        <v>90</v>
      </c>
      <c r="C3" s="2" t="s">
        <v>91</v>
      </c>
      <c r="D3" s="2" t="s">
        <v>54</v>
      </c>
      <c r="E3" s="2" t="s">
        <v>92</v>
      </c>
      <c r="F3" s="2" t="s">
        <v>93</v>
      </c>
      <c r="G3" s="2" t="s">
        <v>55</v>
      </c>
    </row>
    <row r="4" spans="1:7" x14ac:dyDescent="0.35">
      <c r="A4" s="1">
        <v>1</v>
      </c>
      <c r="B4" s="1">
        <v>188.2</v>
      </c>
      <c r="C4" s="1">
        <v>329.3</v>
      </c>
      <c r="D4" s="1">
        <v>452</v>
      </c>
      <c r="E4" s="1">
        <v>603.20000000000005</v>
      </c>
      <c r="F4" s="1">
        <v>1045.5999999999999</v>
      </c>
      <c r="G4" s="1">
        <v>554.79999999999995</v>
      </c>
    </row>
    <row r="5" spans="1:7" x14ac:dyDescent="0.35">
      <c r="A5" s="1">
        <v>2</v>
      </c>
      <c r="B5" s="1">
        <v>208.3</v>
      </c>
      <c r="C5" s="1">
        <v>329</v>
      </c>
      <c r="D5" s="1">
        <v>429.9</v>
      </c>
      <c r="E5" s="1">
        <v>555.20000000000005</v>
      </c>
      <c r="F5" s="1">
        <v>885.6</v>
      </c>
      <c r="G5" s="1">
        <v>493.1</v>
      </c>
    </row>
    <row r="6" spans="1:7" x14ac:dyDescent="0.35">
      <c r="A6" s="1">
        <v>3</v>
      </c>
      <c r="B6" s="1">
        <v>214.9</v>
      </c>
      <c r="C6" s="1">
        <v>324.8</v>
      </c>
      <c r="D6" s="1">
        <v>415.5</v>
      </c>
      <c r="E6" s="1">
        <v>525.5</v>
      </c>
      <c r="F6" s="1">
        <v>800.8</v>
      </c>
      <c r="G6" s="1">
        <v>463.6</v>
      </c>
    </row>
    <row r="7" spans="1:7" x14ac:dyDescent="0.35">
      <c r="A7" s="1">
        <v>4</v>
      </c>
      <c r="B7" s="1">
        <v>221.5</v>
      </c>
      <c r="C7" s="1">
        <v>328</v>
      </c>
      <c r="D7" s="1">
        <v>413.5</v>
      </c>
      <c r="E7" s="1">
        <v>519.6</v>
      </c>
      <c r="F7" s="1">
        <v>767.4</v>
      </c>
      <c r="G7" s="1">
        <v>453.8</v>
      </c>
    </row>
    <row r="8" spans="1:7" x14ac:dyDescent="0.35">
      <c r="A8" s="1">
        <v>5</v>
      </c>
      <c r="B8" s="1">
        <v>221.3</v>
      </c>
      <c r="C8" s="1">
        <v>325.10000000000002</v>
      </c>
      <c r="D8" s="1">
        <v>413</v>
      </c>
      <c r="E8" s="1">
        <v>521.20000000000005</v>
      </c>
      <c r="F8" s="1">
        <v>767</v>
      </c>
      <c r="G8" s="1">
        <v>455.4</v>
      </c>
    </row>
    <row r="9" spans="1:7" x14ac:dyDescent="0.35">
      <c r="A9" s="1">
        <v>6</v>
      </c>
      <c r="B9" s="1">
        <v>219.9</v>
      </c>
      <c r="C9" s="1">
        <v>320.89999999999998</v>
      </c>
      <c r="D9" s="1">
        <v>410.1</v>
      </c>
      <c r="E9" s="1">
        <v>518.5</v>
      </c>
      <c r="F9" s="1">
        <v>754.3</v>
      </c>
      <c r="G9" s="1">
        <v>455.9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9"/>
  <sheetViews>
    <sheetView workbookViewId="0"/>
  </sheetViews>
  <sheetFormatPr baseColWidth="10" defaultColWidth="8.88671875" defaultRowHeight="15.6" x14ac:dyDescent="0.35"/>
  <cols>
    <col min="1" max="6" width="20.6640625" style="1" customWidth="1"/>
  </cols>
  <sheetData>
    <row r="1" spans="1:6" x14ac:dyDescent="0.35">
      <c r="A1" s="2" t="s">
        <v>102</v>
      </c>
    </row>
    <row r="3" spans="1:6" x14ac:dyDescent="0.3">
      <c r="A3" s="2" t="s">
        <v>95</v>
      </c>
      <c r="B3" s="2" t="s">
        <v>60</v>
      </c>
      <c r="C3" s="2" t="s">
        <v>81</v>
      </c>
      <c r="D3" s="2" t="s">
        <v>82</v>
      </c>
      <c r="E3" s="2" t="s">
        <v>64</v>
      </c>
      <c r="F3" s="2" t="s">
        <v>66</v>
      </c>
    </row>
    <row r="4" spans="1:6" x14ac:dyDescent="0.35">
      <c r="A4" s="1">
        <v>1</v>
      </c>
      <c r="B4" s="1">
        <v>-2.7360000000000002</v>
      </c>
      <c r="C4" s="1">
        <v>3.4169999999999998</v>
      </c>
      <c r="D4" s="1">
        <v>0.92100000000000004</v>
      </c>
      <c r="E4" s="1">
        <v>5.657</v>
      </c>
      <c r="F4" s="1">
        <v>7.2590000000000003</v>
      </c>
    </row>
    <row r="5" spans="1:6" x14ac:dyDescent="0.35">
      <c r="A5" s="1">
        <v>2</v>
      </c>
      <c r="B5" s="1">
        <v>-2.3090000000000002</v>
      </c>
      <c r="C5" s="1">
        <v>2.0299999999999998</v>
      </c>
      <c r="D5" s="1">
        <v>0.67200000000000004</v>
      </c>
      <c r="E5" s="1">
        <v>3.8820000000000001</v>
      </c>
      <c r="F5" s="1">
        <v>4.274</v>
      </c>
    </row>
    <row r="6" spans="1:6" x14ac:dyDescent="0.35">
      <c r="A6" s="1">
        <v>3</v>
      </c>
      <c r="B6" s="1">
        <v>-2.0790000000000002</v>
      </c>
      <c r="C6" s="1">
        <v>1.5660000000000001</v>
      </c>
      <c r="D6" s="1">
        <v>0.65</v>
      </c>
      <c r="E6" s="1">
        <v>3.0819999999999999</v>
      </c>
      <c r="F6" s="1">
        <v>3.2189999999999999</v>
      </c>
    </row>
    <row r="7" spans="1:6" x14ac:dyDescent="0.35">
      <c r="A7" s="1">
        <v>4</v>
      </c>
      <c r="B7" s="1">
        <v>-1.94</v>
      </c>
      <c r="C7" s="1">
        <v>1.413</v>
      </c>
      <c r="D7" s="1">
        <v>0.64200000000000002</v>
      </c>
      <c r="E7" s="1">
        <v>2.4430000000000001</v>
      </c>
      <c r="F7" s="1">
        <v>2.5579999999999998</v>
      </c>
    </row>
    <row r="8" spans="1:6" x14ac:dyDescent="0.35">
      <c r="A8" s="1">
        <v>5</v>
      </c>
      <c r="B8" s="1">
        <v>-1.657</v>
      </c>
      <c r="C8" s="1">
        <v>1.738</v>
      </c>
      <c r="D8" s="1">
        <v>0.73399999999999999</v>
      </c>
      <c r="E8" s="1">
        <v>1.786</v>
      </c>
      <c r="F8" s="1">
        <v>2.601</v>
      </c>
    </row>
    <row r="9" spans="1:6" x14ac:dyDescent="0.35">
      <c r="A9" s="1">
        <v>6</v>
      </c>
      <c r="B9" s="1">
        <v>-1.401</v>
      </c>
      <c r="C9" s="1">
        <v>2.1909999999999998</v>
      </c>
      <c r="D9" s="1">
        <v>0.77500000000000002</v>
      </c>
      <c r="E9" s="1">
        <v>1.304</v>
      </c>
      <c r="F9" s="1">
        <v>2.8690000000000002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9"/>
  <sheetViews>
    <sheetView workbookViewId="0"/>
  </sheetViews>
  <sheetFormatPr baseColWidth="10" defaultColWidth="8.88671875" defaultRowHeight="15.6" x14ac:dyDescent="0.35"/>
  <cols>
    <col min="1" max="7" width="20.6640625" style="1" customWidth="1"/>
  </cols>
  <sheetData>
    <row r="1" spans="1:7" x14ac:dyDescent="0.35">
      <c r="A1" s="2" t="s">
        <v>105</v>
      </c>
    </row>
    <row r="3" spans="1:7" x14ac:dyDescent="0.3">
      <c r="A3" s="2" t="s">
        <v>95</v>
      </c>
      <c r="B3" s="2" t="s">
        <v>90</v>
      </c>
      <c r="C3" s="2" t="s">
        <v>103</v>
      </c>
      <c r="D3" s="2" t="s">
        <v>54</v>
      </c>
      <c r="E3" s="2" t="s">
        <v>92</v>
      </c>
      <c r="F3" s="2" t="s">
        <v>104</v>
      </c>
      <c r="G3" s="2" t="s">
        <v>55</v>
      </c>
    </row>
    <row r="4" spans="1:7" x14ac:dyDescent="0.35">
      <c r="A4" s="1">
        <v>1</v>
      </c>
      <c r="B4" s="1">
        <v>-0.45</v>
      </c>
      <c r="C4" s="1">
        <v>0.49</v>
      </c>
      <c r="D4" s="1">
        <v>3.63</v>
      </c>
      <c r="E4" s="1">
        <v>7.69</v>
      </c>
      <c r="F4" s="1">
        <v>19.350000000000001</v>
      </c>
      <c r="G4" s="1">
        <v>7.26</v>
      </c>
    </row>
    <row r="5" spans="1:7" x14ac:dyDescent="0.35">
      <c r="A5" s="1">
        <v>2</v>
      </c>
      <c r="B5" s="1">
        <v>-0.53</v>
      </c>
      <c r="C5" s="1">
        <v>0.47</v>
      </c>
      <c r="D5" s="1">
        <v>2.4700000000000002</v>
      </c>
      <c r="E5" s="1">
        <v>5.0999999999999996</v>
      </c>
      <c r="F5" s="1">
        <v>11.85</v>
      </c>
      <c r="G5" s="1">
        <v>4.2699999999999996</v>
      </c>
    </row>
    <row r="6" spans="1:7" x14ac:dyDescent="0.35">
      <c r="A6" s="1">
        <v>3</v>
      </c>
      <c r="B6" s="1">
        <v>-0.74</v>
      </c>
      <c r="C6" s="1">
        <v>0.32</v>
      </c>
      <c r="D6" s="1">
        <v>1.93</v>
      </c>
      <c r="E6" s="1">
        <v>4.07</v>
      </c>
      <c r="F6" s="1">
        <v>9.42</v>
      </c>
      <c r="G6" s="1">
        <v>3.22</v>
      </c>
    </row>
    <row r="7" spans="1:7" x14ac:dyDescent="0.35">
      <c r="A7" s="1">
        <v>4</v>
      </c>
      <c r="B7" s="1">
        <v>-1.07</v>
      </c>
      <c r="C7" s="1">
        <v>0.17</v>
      </c>
      <c r="D7" s="1">
        <v>1.49</v>
      </c>
      <c r="E7" s="1">
        <v>3.42</v>
      </c>
      <c r="F7" s="1">
        <v>8.14</v>
      </c>
      <c r="G7" s="1">
        <v>2.56</v>
      </c>
    </row>
    <row r="8" spans="1:7" x14ac:dyDescent="0.35">
      <c r="A8" s="1">
        <v>5</v>
      </c>
      <c r="B8" s="1">
        <v>-1.23</v>
      </c>
      <c r="C8" s="1">
        <v>0.1</v>
      </c>
      <c r="D8" s="1">
        <v>1.34</v>
      </c>
      <c r="E8" s="1">
        <v>3.13</v>
      </c>
      <c r="F8" s="1">
        <v>7.95</v>
      </c>
      <c r="G8" s="1">
        <v>2.6</v>
      </c>
    </row>
    <row r="9" spans="1:7" x14ac:dyDescent="0.35">
      <c r="A9" s="1">
        <v>6</v>
      </c>
      <c r="B9" s="1">
        <v>-1.26</v>
      </c>
      <c r="C9" s="1">
        <v>0.06</v>
      </c>
      <c r="D9" s="1">
        <v>1.1599999999999999</v>
      </c>
      <c r="E9" s="1">
        <v>2.78</v>
      </c>
      <c r="F9" s="1">
        <v>7.22</v>
      </c>
      <c r="G9" s="1">
        <v>2.87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47"/>
  <sheetViews>
    <sheetView workbookViewId="0"/>
  </sheetViews>
  <sheetFormatPr baseColWidth="10" defaultColWidth="8.88671875" defaultRowHeight="15.6" x14ac:dyDescent="0.35"/>
  <cols>
    <col min="1" max="5" width="20.6640625" style="1" customWidth="1"/>
  </cols>
  <sheetData>
    <row r="1" spans="1:5" x14ac:dyDescent="0.35">
      <c r="A1" s="2" t="s">
        <v>155</v>
      </c>
    </row>
    <row r="3" spans="1:5" x14ac:dyDescent="0.3">
      <c r="A3" s="2" t="s">
        <v>150</v>
      </c>
      <c r="B3" s="2" t="s">
        <v>151</v>
      </c>
      <c r="C3" s="2" t="s">
        <v>152</v>
      </c>
      <c r="D3" s="2" t="s">
        <v>153</v>
      </c>
      <c r="E3" s="2" t="s">
        <v>154</v>
      </c>
    </row>
    <row r="4" spans="1:5" x14ac:dyDescent="0.35">
      <c r="A4" s="1" t="s">
        <v>106</v>
      </c>
      <c r="B4" s="1">
        <v>100</v>
      </c>
      <c r="C4" s="1">
        <v>100</v>
      </c>
      <c r="D4" s="1">
        <v>100</v>
      </c>
      <c r="E4" s="1">
        <v>100</v>
      </c>
    </row>
    <row r="5" spans="1:5" x14ac:dyDescent="0.35">
      <c r="A5" s="1" t="s">
        <v>107</v>
      </c>
      <c r="B5" s="1">
        <v>99.9</v>
      </c>
      <c r="C5" s="1">
        <v>102.5</v>
      </c>
      <c r="D5" s="1">
        <v>87.4</v>
      </c>
      <c r="E5" s="1">
        <v>97.9</v>
      </c>
    </row>
    <row r="6" spans="1:5" x14ac:dyDescent="0.35">
      <c r="A6" s="1" t="s">
        <v>108</v>
      </c>
      <c r="B6" s="1">
        <v>99.9</v>
      </c>
      <c r="C6" s="1">
        <v>102.5</v>
      </c>
      <c r="D6" s="1">
        <v>81.099999999999994</v>
      </c>
      <c r="E6" s="1">
        <v>95.5</v>
      </c>
    </row>
    <row r="7" spans="1:5" x14ac:dyDescent="0.35">
      <c r="A7" s="1" t="s">
        <v>109</v>
      </c>
      <c r="B7" s="1">
        <v>100.4</v>
      </c>
      <c r="C7" s="1">
        <v>103.6</v>
      </c>
      <c r="D7" s="1">
        <v>74.3</v>
      </c>
      <c r="E7" s="1">
        <v>85.9</v>
      </c>
    </row>
    <row r="8" spans="1:5" x14ac:dyDescent="0.35">
      <c r="A8" s="1" t="s">
        <v>110</v>
      </c>
      <c r="B8" s="1">
        <v>100.5</v>
      </c>
      <c r="C8" s="1">
        <v>102.7</v>
      </c>
      <c r="D8" s="1">
        <v>76.2</v>
      </c>
      <c r="E8" s="1">
        <v>88.3</v>
      </c>
    </row>
    <row r="9" spans="1:5" x14ac:dyDescent="0.35">
      <c r="A9" s="1" t="s">
        <v>111</v>
      </c>
      <c r="B9" s="1">
        <v>100.7</v>
      </c>
      <c r="C9" s="1">
        <v>102.2</v>
      </c>
      <c r="D9" s="1">
        <v>69.8</v>
      </c>
      <c r="E9" s="1">
        <v>92.9</v>
      </c>
    </row>
    <row r="10" spans="1:5" x14ac:dyDescent="0.35">
      <c r="A10" s="1" t="s">
        <v>112</v>
      </c>
      <c r="B10" s="1">
        <v>101.4</v>
      </c>
      <c r="C10" s="1">
        <v>105.9</v>
      </c>
      <c r="D10" s="1">
        <v>69.3</v>
      </c>
      <c r="E10" s="1">
        <v>96.4</v>
      </c>
    </row>
    <row r="11" spans="1:5" x14ac:dyDescent="0.35">
      <c r="A11" s="1" t="s">
        <v>113</v>
      </c>
      <c r="B11" s="1">
        <v>101.1</v>
      </c>
      <c r="C11" s="1">
        <v>104.7</v>
      </c>
      <c r="D11" s="1">
        <v>72</v>
      </c>
      <c r="E11" s="1">
        <v>93.3</v>
      </c>
    </row>
    <row r="12" spans="1:5" x14ac:dyDescent="0.35">
      <c r="A12" s="1" t="s">
        <v>114</v>
      </c>
      <c r="B12" s="1">
        <v>101.4</v>
      </c>
      <c r="C12" s="1">
        <v>104.2</v>
      </c>
      <c r="D12" s="1">
        <v>78.599999999999994</v>
      </c>
      <c r="E12" s="1">
        <v>90.4</v>
      </c>
    </row>
    <row r="13" spans="1:5" x14ac:dyDescent="0.35">
      <c r="A13" s="1" t="s">
        <v>115</v>
      </c>
      <c r="B13" s="1">
        <v>101.7</v>
      </c>
      <c r="C13" s="1">
        <v>103.1</v>
      </c>
      <c r="D13" s="1">
        <v>83.7</v>
      </c>
      <c r="E13" s="1">
        <v>90.6</v>
      </c>
    </row>
    <row r="14" spans="1:5" x14ac:dyDescent="0.35">
      <c r="A14" s="1" t="s">
        <v>116</v>
      </c>
      <c r="B14" s="1">
        <v>101</v>
      </c>
      <c r="C14" s="1">
        <v>102.9</v>
      </c>
      <c r="D14" s="1">
        <v>75.5</v>
      </c>
      <c r="E14" s="1">
        <v>85.2</v>
      </c>
    </row>
    <row r="15" spans="1:5" x14ac:dyDescent="0.35">
      <c r="A15" s="1" t="s">
        <v>117</v>
      </c>
      <c r="B15" s="1">
        <v>101.4</v>
      </c>
      <c r="C15" s="1">
        <v>100.2</v>
      </c>
      <c r="D15" s="1">
        <v>88.4</v>
      </c>
      <c r="E15" s="1">
        <v>90.7</v>
      </c>
    </row>
    <row r="16" spans="1:5" x14ac:dyDescent="0.35">
      <c r="A16" s="1" t="s">
        <v>118</v>
      </c>
      <c r="B16" s="1">
        <v>102.5</v>
      </c>
      <c r="C16" s="1">
        <v>101.4</v>
      </c>
      <c r="D16" s="1">
        <v>118.9</v>
      </c>
      <c r="E16" s="1">
        <v>96.3</v>
      </c>
    </row>
    <row r="17" spans="1:5" x14ac:dyDescent="0.35">
      <c r="A17" s="1" t="s">
        <v>119</v>
      </c>
      <c r="B17" s="1">
        <v>103.2</v>
      </c>
      <c r="C17" s="1">
        <v>103.5</v>
      </c>
      <c r="D17" s="1">
        <v>123.4</v>
      </c>
      <c r="E17" s="1">
        <v>97.9</v>
      </c>
    </row>
    <row r="18" spans="1:5" x14ac:dyDescent="0.35">
      <c r="A18" s="1" t="s">
        <v>120</v>
      </c>
      <c r="B18" s="1">
        <v>103</v>
      </c>
      <c r="C18" s="1">
        <v>102.6</v>
      </c>
      <c r="D18" s="1">
        <v>111.4</v>
      </c>
      <c r="E18" s="1">
        <v>97.9</v>
      </c>
    </row>
    <row r="19" spans="1:5" x14ac:dyDescent="0.35">
      <c r="A19" s="1" t="s">
        <v>121</v>
      </c>
      <c r="B19" s="1">
        <v>103.3</v>
      </c>
      <c r="C19" s="1">
        <v>102</v>
      </c>
      <c r="D19" s="1">
        <v>112.6</v>
      </c>
      <c r="E19" s="1">
        <v>99.6</v>
      </c>
    </row>
    <row r="20" spans="1:5" x14ac:dyDescent="0.35">
      <c r="A20" s="1" t="s">
        <v>122</v>
      </c>
      <c r="B20" s="1">
        <v>103.2</v>
      </c>
      <c r="C20" s="1">
        <v>101.3</v>
      </c>
      <c r="D20" s="1">
        <v>117.8</v>
      </c>
      <c r="E20" s="1">
        <v>100.6</v>
      </c>
    </row>
    <row r="21" spans="1:5" x14ac:dyDescent="0.35">
      <c r="A21" s="1" t="s">
        <v>123</v>
      </c>
      <c r="B21" s="1">
        <v>103.6</v>
      </c>
      <c r="C21" s="1">
        <v>100.8</v>
      </c>
      <c r="D21" s="1">
        <v>117.8</v>
      </c>
      <c r="E21" s="1">
        <v>101.8</v>
      </c>
    </row>
    <row r="22" spans="1:5" x14ac:dyDescent="0.35">
      <c r="A22" s="1" t="s">
        <v>124</v>
      </c>
      <c r="B22" s="1">
        <v>104.5</v>
      </c>
      <c r="C22" s="1">
        <v>103.9</v>
      </c>
      <c r="D22" s="1">
        <v>126.7</v>
      </c>
      <c r="E22" s="1">
        <v>106.5</v>
      </c>
    </row>
    <row r="23" spans="1:5" x14ac:dyDescent="0.35">
      <c r="A23" s="1" t="s">
        <v>125</v>
      </c>
      <c r="B23" s="1">
        <v>104.5</v>
      </c>
      <c r="C23" s="1">
        <v>103</v>
      </c>
      <c r="D23" s="1">
        <v>142.5</v>
      </c>
      <c r="E23" s="1">
        <v>107.8</v>
      </c>
    </row>
    <row r="24" spans="1:5" x14ac:dyDescent="0.35">
      <c r="A24" s="1" t="s">
        <v>126</v>
      </c>
      <c r="B24" s="1">
        <v>105.6</v>
      </c>
      <c r="C24" s="1">
        <v>101.3</v>
      </c>
      <c r="D24" s="1">
        <v>163.19999999999999</v>
      </c>
      <c r="E24" s="1">
        <v>107.1</v>
      </c>
    </row>
    <row r="25" spans="1:5" x14ac:dyDescent="0.35">
      <c r="A25" s="1" t="s">
        <v>127</v>
      </c>
      <c r="B25" s="1">
        <v>105.3</v>
      </c>
      <c r="C25" s="1">
        <v>100.3</v>
      </c>
      <c r="D25" s="1">
        <v>150</v>
      </c>
      <c r="E25" s="1">
        <v>109.1</v>
      </c>
    </row>
    <row r="26" spans="1:5" x14ac:dyDescent="0.35">
      <c r="A26" s="1" t="s">
        <v>128</v>
      </c>
      <c r="B26" s="1">
        <v>106.1</v>
      </c>
      <c r="C26" s="1">
        <v>100.2</v>
      </c>
      <c r="D26" s="1">
        <v>168.7</v>
      </c>
      <c r="E26" s="1">
        <v>110.9</v>
      </c>
    </row>
    <row r="27" spans="1:5" x14ac:dyDescent="0.35">
      <c r="A27" s="1" t="s">
        <v>129</v>
      </c>
      <c r="B27" s="1">
        <v>106.8</v>
      </c>
      <c r="C27" s="1">
        <v>99.4</v>
      </c>
      <c r="D27" s="1">
        <v>180.9</v>
      </c>
      <c r="E27" s="1">
        <v>110.5</v>
      </c>
    </row>
    <row r="28" spans="1:5" x14ac:dyDescent="0.35">
      <c r="A28" s="1" t="s">
        <v>130</v>
      </c>
      <c r="B28" s="1">
        <v>105.8</v>
      </c>
      <c r="C28" s="1">
        <v>100.4</v>
      </c>
      <c r="D28" s="1">
        <v>142.30000000000001</v>
      </c>
      <c r="E28" s="1">
        <v>112.2</v>
      </c>
    </row>
    <row r="29" spans="1:5" x14ac:dyDescent="0.35">
      <c r="A29" s="1" t="s">
        <v>131</v>
      </c>
      <c r="B29" s="1">
        <v>107</v>
      </c>
      <c r="C29" s="1">
        <v>104.9</v>
      </c>
      <c r="D29" s="1">
        <v>134.4</v>
      </c>
      <c r="E29" s="1">
        <v>119</v>
      </c>
    </row>
    <row r="30" spans="1:5" x14ac:dyDescent="0.35">
      <c r="A30" s="1" t="s">
        <v>132</v>
      </c>
      <c r="B30" s="1">
        <v>107.6</v>
      </c>
      <c r="C30" s="1">
        <v>103.1</v>
      </c>
      <c r="D30" s="1">
        <v>137.80000000000001</v>
      </c>
      <c r="E30" s="1">
        <v>136</v>
      </c>
    </row>
    <row r="31" spans="1:5" x14ac:dyDescent="0.35">
      <c r="A31" s="1" t="s">
        <v>133</v>
      </c>
      <c r="B31" s="1">
        <v>108.9</v>
      </c>
      <c r="C31" s="1">
        <v>104.1</v>
      </c>
      <c r="D31" s="1">
        <v>157</v>
      </c>
      <c r="E31" s="1">
        <v>130.1</v>
      </c>
    </row>
    <row r="32" spans="1:5" x14ac:dyDescent="0.35">
      <c r="A32" s="1" t="s">
        <v>134</v>
      </c>
      <c r="B32" s="1">
        <v>109.2</v>
      </c>
      <c r="C32" s="1">
        <v>104.4</v>
      </c>
      <c r="D32" s="1">
        <v>149.80000000000001</v>
      </c>
      <c r="E32" s="1">
        <v>138</v>
      </c>
    </row>
    <row r="33" spans="1:5" x14ac:dyDescent="0.35">
      <c r="A33" s="1" t="s">
        <v>135</v>
      </c>
      <c r="B33" s="1">
        <v>110.2</v>
      </c>
      <c r="C33" s="1">
        <v>106.5</v>
      </c>
      <c r="D33" s="1">
        <v>151.19999999999999</v>
      </c>
      <c r="E33" s="1">
        <v>162.4</v>
      </c>
    </row>
    <row r="34" spans="1:5" x14ac:dyDescent="0.35">
      <c r="A34" s="1" t="s">
        <v>136</v>
      </c>
      <c r="B34" s="1">
        <v>111.6</v>
      </c>
      <c r="C34" s="1">
        <v>114.5</v>
      </c>
      <c r="D34" s="1">
        <v>149.5</v>
      </c>
      <c r="E34" s="1">
        <v>155.69999999999999</v>
      </c>
    </row>
    <row r="35" spans="1:5" x14ac:dyDescent="0.35">
      <c r="A35" s="1" t="s">
        <v>137</v>
      </c>
      <c r="B35" s="1">
        <v>111.3</v>
      </c>
      <c r="C35" s="1">
        <v>113.4</v>
      </c>
      <c r="D35" s="1">
        <v>172.4</v>
      </c>
      <c r="E35" s="1">
        <v>134.30000000000001</v>
      </c>
    </row>
    <row r="36" spans="1:5" x14ac:dyDescent="0.35">
      <c r="A36" s="1" t="s">
        <v>138</v>
      </c>
      <c r="B36" s="1">
        <v>112.8</v>
      </c>
      <c r="C36" s="1">
        <v>113.4</v>
      </c>
      <c r="D36" s="1">
        <v>190.4</v>
      </c>
      <c r="E36" s="1">
        <v>133.5</v>
      </c>
    </row>
    <row r="37" spans="1:5" x14ac:dyDescent="0.35">
      <c r="A37" s="1" t="s">
        <v>139</v>
      </c>
      <c r="B37" s="1">
        <v>113.2</v>
      </c>
      <c r="C37" s="1">
        <v>113.2</v>
      </c>
      <c r="D37" s="1">
        <v>187.3</v>
      </c>
      <c r="E37" s="1">
        <v>139.5</v>
      </c>
    </row>
    <row r="38" spans="1:5" x14ac:dyDescent="0.35">
      <c r="A38" s="1" t="s">
        <v>140</v>
      </c>
      <c r="B38" s="1">
        <v>113</v>
      </c>
      <c r="C38" s="1">
        <v>112.8</v>
      </c>
      <c r="D38" s="1">
        <v>190.2</v>
      </c>
      <c r="E38" s="1">
        <v>131.1</v>
      </c>
    </row>
    <row r="39" spans="1:5" x14ac:dyDescent="0.35">
      <c r="A39" s="1" t="s">
        <v>141</v>
      </c>
      <c r="B39" s="1">
        <v>113.1</v>
      </c>
      <c r="C39" s="1">
        <v>110.5</v>
      </c>
      <c r="D39" s="1">
        <v>182.4</v>
      </c>
      <c r="E39" s="1">
        <v>120.7</v>
      </c>
    </row>
    <row r="40" spans="1:5" x14ac:dyDescent="0.35">
      <c r="A40" s="1" t="s">
        <v>142</v>
      </c>
      <c r="B40" s="1">
        <v>113.3</v>
      </c>
      <c r="C40" s="1">
        <v>112.5</v>
      </c>
      <c r="D40" s="1">
        <v>164.3</v>
      </c>
      <c r="E40" s="1">
        <v>125.5</v>
      </c>
    </row>
    <row r="41" spans="1:5" x14ac:dyDescent="0.35">
      <c r="A41" s="1" t="s">
        <v>143</v>
      </c>
      <c r="B41" s="1">
        <v>113.7</v>
      </c>
      <c r="C41" s="1">
        <v>114.3</v>
      </c>
      <c r="D41" s="1">
        <v>154.69999999999999</v>
      </c>
      <c r="E41" s="1">
        <v>128.9</v>
      </c>
    </row>
    <row r="42" spans="1:5" x14ac:dyDescent="0.35">
      <c r="A42" s="1" t="s">
        <v>144</v>
      </c>
      <c r="B42" s="1">
        <v>114.6</v>
      </c>
      <c r="C42" s="1">
        <v>112.2</v>
      </c>
      <c r="D42" s="1">
        <v>163.69999999999999</v>
      </c>
      <c r="E42" s="1">
        <v>137</v>
      </c>
    </row>
    <row r="43" spans="1:5" x14ac:dyDescent="0.35">
      <c r="A43" s="1" t="s">
        <v>145</v>
      </c>
      <c r="B43" s="1">
        <v>115.9</v>
      </c>
      <c r="C43" s="1">
        <v>115.4</v>
      </c>
      <c r="D43" s="1">
        <v>172</v>
      </c>
      <c r="E43" s="1">
        <v>136.69999999999999</v>
      </c>
    </row>
    <row r="44" spans="1:5" x14ac:dyDescent="0.35">
      <c r="A44" s="1" t="s">
        <v>146</v>
      </c>
      <c r="B44" s="1">
        <v>116.4</v>
      </c>
      <c r="C44" s="1">
        <v>118.2</v>
      </c>
      <c r="D44" s="1">
        <v>167.5</v>
      </c>
      <c r="E44" s="1">
        <v>132.80000000000001</v>
      </c>
    </row>
    <row r="45" spans="1:5" x14ac:dyDescent="0.35">
      <c r="A45" s="1" t="s">
        <v>147</v>
      </c>
      <c r="B45" s="1">
        <v>117.2</v>
      </c>
      <c r="C45" s="1">
        <v>121.1</v>
      </c>
      <c r="D45" s="1">
        <v>164.3</v>
      </c>
      <c r="E45" s="1">
        <v>133.4</v>
      </c>
    </row>
    <row r="46" spans="1:5" x14ac:dyDescent="0.35">
      <c r="A46" s="1" t="s">
        <v>148</v>
      </c>
      <c r="B46" s="1">
        <v>117.6</v>
      </c>
      <c r="C46" s="1">
        <v>125</v>
      </c>
      <c r="D46" s="1">
        <v>143.1</v>
      </c>
      <c r="E46" s="1">
        <v>132</v>
      </c>
    </row>
    <row r="47" spans="1:5" x14ac:dyDescent="0.35">
      <c r="A47" s="1" t="s">
        <v>149</v>
      </c>
      <c r="B47" s="1">
        <v>116.7</v>
      </c>
      <c r="C47" s="1">
        <v>124</v>
      </c>
      <c r="D47" s="1">
        <v>127.5</v>
      </c>
      <c r="E47" s="1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3"/>
  <sheetViews>
    <sheetView workbookViewId="0"/>
  </sheetViews>
  <sheetFormatPr baseColWidth="10" defaultColWidth="8.88671875" defaultRowHeight="15.6" x14ac:dyDescent="0.35"/>
  <cols>
    <col min="1" max="3" width="20.6640625" style="1" customWidth="1"/>
  </cols>
  <sheetData>
    <row r="1" spans="1:3" x14ac:dyDescent="0.35">
      <c r="A1" s="2" t="s">
        <v>8</v>
      </c>
    </row>
    <row r="3" spans="1:3" x14ac:dyDescent="0.3">
      <c r="A3" s="2" t="s">
        <v>2</v>
      </c>
      <c r="B3" s="2" t="s">
        <v>6</v>
      </c>
      <c r="C3" s="2" t="s">
        <v>7</v>
      </c>
    </row>
    <row r="4" spans="1:3" x14ac:dyDescent="0.35">
      <c r="A4" s="1">
        <v>1992</v>
      </c>
      <c r="B4" s="1">
        <v>2.6</v>
      </c>
      <c r="C4" s="1">
        <v>3.1</v>
      </c>
    </row>
    <row r="5" spans="1:3" x14ac:dyDescent="0.35">
      <c r="A5" s="1">
        <v>1993</v>
      </c>
      <c r="B5" s="1">
        <v>2.6</v>
      </c>
      <c r="C5" s="1">
        <v>3.2</v>
      </c>
    </row>
    <row r="6" spans="1:3" x14ac:dyDescent="0.35">
      <c r="A6" s="1">
        <v>1994</v>
      </c>
      <c r="B6" s="1">
        <v>2.7</v>
      </c>
      <c r="C6" s="1">
        <v>3.3</v>
      </c>
    </row>
    <row r="7" spans="1:3" x14ac:dyDescent="0.35">
      <c r="A7" s="1">
        <v>1995</v>
      </c>
      <c r="B7" s="1">
        <v>2.6</v>
      </c>
      <c r="C7" s="1">
        <v>3.2</v>
      </c>
    </row>
    <row r="8" spans="1:3" x14ac:dyDescent="0.35">
      <c r="A8" s="1">
        <v>1996</v>
      </c>
      <c r="B8" s="1">
        <v>2.6</v>
      </c>
      <c r="C8" s="1">
        <v>3.4</v>
      </c>
    </row>
    <row r="9" spans="1:3" x14ac:dyDescent="0.35">
      <c r="A9" s="1">
        <v>1997</v>
      </c>
      <c r="B9" s="1">
        <v>2.6</v>
      </c>
      <c r="C9" s="1">
        <v>3.4</v>
      </c>
    </row>
    <row r="10" spans="1:3" x14ac:dyDescent="0.35">
      <c r="A10" s="1">
        <v>1998</v>
      </c>
      <c r="B10" s="1">
        <v>2.6</v>
      </c>
      <c r="C10" s="1">
        <v>3.2</v>
      </c>
    </row>
    <row r="11" spans="1:3" x14ac:dyDescent="0.35">
      <c r="A11" s="1">
        <v>1999</v>
      </c>
      <c r="B11" s="1">
        <v>2.6</v>
      </c>
      <c r="C11" s="1">
        <v>3.3</v>
      </c>
    </row>
    <row r="12" spans="1:3" x14ac:dyDescent="0.35">
      <c r="A12" s="1">
        <v>2000</v>
      </c>
      <c r="B12" s="1">
        <v>2.6</v>
      </c>
      <c r="C12" s="1">
        <v>3.6</v>
      </c>
    </row>
    <row r="13" spans="1:3" x14ac:dyDescent="0.35">
      <c r="A13" s="1">
        <v>2001</v>
      </c>
      <c r="B13" s="1">
        <v>2.5</v>
      </c>
      <c r="C13" s="1">
        <v>3.1</v>
      </c>
    </row>
    <row r="14" spans="1:3" x14ac:dyDescent="0.35">
      <c r="A14" s="1">
        <v>2002</v>
      </c>
      <c r="B14" s="1">
        <v>2.6</v>
      </c>
      <c r="C14" s="1">
        <v>3.6</v>
      </c>
    </row>
    <row r="15" spans="1:3" x14ac:dyDescent="0.35">
      <c r="A15" s="1">
        <v>2003</v>
      </c>
      <c r="B15" s="1">
        <v>2.7</v>
      </c>
      <c r="C15" s="1">
        <v>3.7</v>
      </c>
    </row>
    <row r="16" spans="1:3" x14ac:dyDescent="0.35">
      <c r="A16" s="1">
        <v>2004</v>
      </c>
      <c r="B16" s="1">
        <v>2.6</v>
      </c>
      <c r="C16" s="1">
        <v>3.8</v>
      </c>
    </row>
    <row r="17" spans="1:3" x14ac:dyDescent="0.35">
      <c r="A17" s="1">
        <v>2005</v>
      </c>
      <c r="B17" s="1">
        <v>2.7</v>
      </c>
      <c r="C17" s="1">
        <v>4.5</v>
      </c>
    </row>
    <row r="18" spans="1:3" x14ac:dyDescent="0.35">
      <c r="A18" s="1">
        <v>2006</v>
      </c>
      <c r="B18" s="1">
        <v>2.6</v>
      </c>
      <c r="C18" s="1">
        <v>3.3</v>
      </c>
    </row>
    <row r="19" spans="1:3" x14ac:dyDescent="0.35">
      <c r="A19" s="1">
        <v>2007</v>
      </c>
      <c r="B19" s="1">
        <v>2.7</v>
      </c>
      <c r="C19" s="1">
        <v>3.5</v>
      </c>
    </row>
    <row r="20" spans="1:3" x14ac:dyDescent="0.35">
      <c r="A20" s="1">
        <v>2008</v>
      </c>
      <c r="B20" s="1">
        <v>2.7</v>
      </c>
      <c r="C20" s="1">
        <v>3.4</v>
      </c>
    </row>
    <row r="21" spans="1:3" x14ac:dyDescent="0.35">
      <c r="A21" s="1">
        <v>2009</v>
      </c>
      <c r="B21" s="1">
        <v>2.6</v>
      </c>
      <c r="C21" s="1">
        <v>3.3</v>
      </c>
    </row>
    <row r="22" spans="1:3" x14ac:dyDescent="0.35">
      <c r="A22" s="1">
        <v>2010</v>
      </c>
      <c r="B22" s="1">
        <v>2.6</v>
      </c>
      <c r="C22" s="1">
        <v>3.3</v>
      </c>
    </row>
    <row r="23" spans="1:3" x14ac:dyDescent="0.35">
      <c r="A23" s="1">
        <v>2011</v>
      </c>
      <c r="B23" s="1">
        <v>2.7</v>
      </c>
      <c r="C23" s="1">
        <v>3.4</v>
      </c>
    </row>
    <row r="24" spans="1:3" x14ac:dyDescent="0.35">
      <c r="A24" s="1">
        <v>2012</v>
      </c>
      <c r="B24" s="1">
        <v>2.7</v>
      </c>
      <c r="C24" s="1">
        <v>3.4</v>
      </c>
    </row>
    <row r="25" spans="1:3" x14ac:dyDescent="0.35">
      <c r="A25" s="1">
        <v>2013</v>
      </c>
      <c r="B25" s="1">
        <v>2.7</v>
      </c>
      <c r="C25" s="1">
        <v>3.4</v>
      </c>
    </row>
    <row r="26" spans="1:3" x14ac:dyDescent="0.35">
      <c r="A26" s="1">
        <v>2014</v>
      </c>
      <c r="B26" s="1">
        <v>2.8</v>
      </c>
      <c r="C26" s="1">
        <v>3.5</v>
      </c>
    </row>
    <row r="27" spans="1:3" x14ac:dyDescent="0.35">
      <c r="A27" s="1">
        <v>2015</v>
      </c>
      <c r="B27" s="1">
        <v>2.8</v>
      </c>
      <c r="C27" s="1">
        <v>3.8</v>
      </c>
    </row>
    <row r="28" spans="1:3" x14ac:dyDescent="0.35">
      <c r="A28" s="1">
        <v>2016</v>
      </c>
      <c r="B28" s="1">
        <v>2.8</v>
      </c>
      <c r="C28" s="1">
        <v>3.6</v>
      </c>
    </row>
    <row r="29" spans="1:3" x14ac:dyDescent="0.35">
      <c r="A29" s="1">
        <v>2017</v>
      </c>
      <c r="B29" s="1">
        <v>2.8</v>
      </c>
      <c r="C29" s="1">
        <v>3.6</v>
      </c>
    </row>
    <row r="30" spans="1:3" x14ac:dyDescent="0.35">
      <c r="A30" s="1">
        <v>2018</v>
      </c>
      <c r="B30" s="1">
        <v>2.8</v>
      </c>
      <c r="C30" s="1">
        <v>3.6</v>
      </c>
    </row>
    <row r="31" spans="1:3" x14ac:dyDescent="0.35">
      <c r="A31" s="1">
        <v>2019</v>
      </c>
      <c r="B31" s="1">
        <v>2.8</v>
      </c>
      <c r="C31" s="1">
        <v>3.6</v>
      </c>
    </row>
    <row r="32" spans="1:3" x14ac:dyDescent="0.35">
      <c r="A32" s="1">
        <v>2020</v>
      </c>
      <c r="B32" s="1">
        <v>2.8</v>
      </c>
      <c r="C32" s="1">
        <v>3.6</v>
      </c>
    </row>
    <row r="33" spans="1:3" x14ac:dyDescent="0.35">
      <c r="A33" s="1">
        <v>2021</v>
      </c>
      <c r="B33" s="1">
        <v>2.8</v>
      </c>
      <c r="C33" s="1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1"/>
  <sheetViews>
    <sheetView workbookViewId="0"/>
  </sheetViews>
  <sheetFormatPr baseColWidth="10" defaultColWidth="8.88671875" defaultRowHeight="15.6" x14ac:dyDescent="0.35"/>
  <cols>
    <col min="1" max="11" width="20.6640625" style="1" customWidth="1"/>
  </cols>
  <sheetData>
    <row r="1" spans="1:11" x14ac:dyDescent="0.35">
      <c r="A1" s="2" t="s">
        <v>19</v>
      </c>
    </row>
    <row r="3" spans="1:11" x14ac:dyDescent="0.3">
      <c r="A3" s="2" t="s">
        <v>2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  <c r="I3" s="2" t="s">
        <v>16</v>
      </c>
      <c r="J3" s="2" t="s">
        <v>17</v>
      </c>
      <c r="K3" s="2" t="s">
        <v>18</v>
      </c>
    </row>
    <row r="4" spans="1:11" x14ac:dyDescent="0.35">
      <c r="A4" s="1">
        <v>2004</v>
      </c>
      <c r="B4" s="1">
        <v>0.96699999999999997</v>
      </c>
      <c r="C4" s="1">
        <v>0.95099999999999996</v>
      </c>
      <c r="D4" s="1">
        <v>0.94599999999999995</v>
      </c>
      <c r="E4" s="1">
        <v>0.94299999999999995</v>
      </c>
      <c r="F4" s="1">
        <v>0.94099999999999995</v>
      </c>
      <c r="G4" s="1">
        <v>0.94099999999999995</v>
      </c>
      <c r="H4" s="1">
        <v>0.93899999999999995</v>
      </c>
      <c r="I4" s="1">
        <v>0.93799999999999994</v>
      </c>
      <c r="J4" s="1">
        <v>0.93799999999999994</v>
      </c>
      <c r="K4" s="1">
        <v>0.97299999999999998</v>
      </c>
    </row>
    <row r="5" spans="1:11" x14ac:dyDescent="0.35">
      <c r="A5" s="1">
        <v>2005</v>
      </c>
      <c r="B5" s="1">
        <v>0.98899999999999999</v>
      </c>
      <c r="C5" s="1">
        <v>0.97799999999999998</v>
      </c>
      <c r="D5" s="1">
        <v>0.97499999999999998</v>
      </c>
      <c r="E5" s="1">
        <v>0.97499999999999998</v>
      </c>
      <c r="F5" s="1">
        <v>0.97499999999999998</v>
      </c>
      <c r="G5" s="1">
        <v>0.97599999999999998</v>
      </c>
      <c r="H5" s="1">
        <v>0.97799999999999998</v>
      </c>
      <c r="I5" s="1">
        <v>0.98199999999999998</v>
      </c>
      <c r="J5" s="1">
        <v>0.99099999999999999</v>
      </c>
      <c r="K5" s="1">
        <v>1.1100000000000001</v>
      </c>
    </row>
    <row r="6" spans="1:11" x14ac:dyDescent="0.35">
      <c r="A6" s="1">
        <v>2006</v>
      </c>
      <c r="B6" s="1">
        <v>1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</row>
    <row r="7" spans="1:11" x14ac:dyDescent="0.35">
      <c r="A7" s="1">
        <v>2007</v>
      </c>
      <c r="B7" s="1">
        <v>1.0580000000000001</v>
      </c>
      <c r="C7" s="1">
        <v>1.073</v>
      </c>
      <c r="D7" s="1">
        <v>1.075</v>
      </c>
      <c r="E7" s="1">
        <v>1.0760000000000001</v>
      </c>
      <c r="F7" s="1">
        <v>1.0760000000000001</v>
      </c>
      <c r="G7" s="1">
        <v>1.0760000000000001</v>
      </c>
      <c r="H7" s="1">
        <v>1.077</v>
      </c>
      <c r="I7" s="1">
        <v>1.079</v>
      </c>
      <c r="J7" s="1">
        <v>1.083</v>
      </c>
      <c r="K7" s="1">
        <v>1.1060000000000001</v>
      </c>
    </row>
    <row r="8" spans="1:11" x14ac:dyDescent="0.35">
      <c r="A8" s="1">
        <v>2008</v>
      </c>
      <c r="B8" s="1">
        <v>1.073</v>
      </c>
      <c r="C8" s="1">
        <v>1.1120000000000001</v>
      </c>
      <c r="D8" s="1">
        <v>1.117</v>
      </c>
      <c r="E8" s="1">
        <v>1.1180000000000001</v>
      </c>
      <c r="F8" s="1">
        <v>1.1180000000000001</v>
      </c>
      <c r="G8" s="1">
        <v>1.1180000000000001</v>
      </c>
      <c r="H8" s="1">
        <v>1.1180000000000001</v>
      </c>
      <c r="I8" s="1">
        <v>1.1200000000000001</v>
      </c>
      <c r="J8" s="1">
        <v>1.123</v>
      </c>
      <c r="K8" s="1">
        <v>1.1359999999999999</v>
      </c>
    </row>
    <row r="9" spans="1:11" x14ac:dyDescent="0.35">
      <c r="A9" s="1">
        <v>2009</v>
      </c>
      <c r="B9" s="1">
        <v>1.079</v>
      </c>
      <c r="C9" s="1">
        <v>1.117</v>
      </c>
      <c r="D9" s="1">
        <v>1.1140000000000001</v>
      </c>
      <c r="E9" s="1">
        <v>1.111</v>
      </c>
      <c r="F9" s="1">
        <v>1.1100000000000001</v>
      </c>
      <c r="G9" s="1">
        <v>1.109</v>
      </c>
      <c r="H9" s="1">
        <v>1.1080000000000001</v>
      </c>
      <c r="I9" s="1">
        <v>1.107</v>
      </c>
      <c r="J9" s="1">
        <v>1.107</v>
      </c>
      <c r="K9" s="1">
        <v>1.1060000000000001</v>
      </c>
    </row>
    <row r="10" spans="1:11" x14ac:dyDescent="0.35">
      <c r="A10" s="1">
        <v>2010</v>
      </c>
      <c r="B10" s="1">
        <v>1.0900000000000001</v>
      </c>
      <c r="C10" s="1">
        <v>1.125</v>
      </c>
      <c r="D10" s="1">
        <v>1.121</v>
      </c>
      <c r="E10" s="1">
        <v>1.1180000000000001</v>
      </c>
      <c r="F10" s="1">
        <v>1.117</v>
      </c>
      <c r="G10" s="1">
        <v>1.1160000000000001</v>
      </c>
      <c r="H10" s="1">
        <v>1.117</v>
      </c>
      <c r="I10" s="1">
        <v>1.117</v>
      </c>
      <c r="J10" s="1">
        <v>1.1180000000000001</v>
      </c>
      <c r="K10" s="1">
        <v>1.1240000000000001</v>
      </c>
    </row>
    <row r="11" spans="1:11" x14ac:dyDescent="0.35">
      <c r="A11" s="1">
        <v>2011</v>
      </c>
      <c r="B11" s="1">
        <v>1.115</v>
      </c>
      <c r="C11" s="1">
        <v>1.157</v>
      </c>
      <c r="D11" s="1">
        <v>1.1579999999999999</v>
      </c>
      <c r="E11" s="1">
        <v>1.155</v>
      </c>
      <c r="F11" s="1">
        <v>1.153</v>
      </c>
      <c r="G11" s="1">
        <v>1.153</v>
      </c>
      <c r="H11" s="1">
        <v>1.1539999999999999</v>
      </c>
      <c r="I11" s="1">
        <v>1.1559999999999999</v>
      </c>
      <c r="J11" s="1">
        <v>1.1599999999999999</v>
      </c>
      <c r="K11" s="1">
        <v>1.171</v>
      </c>
    </row>
    <row r="12" spans="1:11" x14ac:dyDescent="0.35">
      <c r="A12" s="1">
        <v>2012</v>
      </c>
      <c r="B12" s="1">
        <v>1.143</v>
      </c>
      <c r="C12" s="1">
        <v>1.1870000000000001</v>
      </c>
      <c r="D12" s="1">
        <v>1.1930000000000001</v>
      </c>
      <c r="E12" s="1">
        <v>1.1930000000000001</v>
      </c>
      <c r="F12" s="1">
        <v>1.1919999999999999</v>
      </c>
      <c r="G12" s="1">
        <v>1.194</v>
      </c>
      <c r="H12" s="1">
        <v>1.196</v>
      </c>
      <c r="I12" s="1">
        <v>1.2010000000000001</v>
      </c>
      <c r="J12" s="1">
        <v>1.2070000000000001</v>
      </c>
      <c r="K12" s="1">
        <v>1.22</v>
      </c>
    </row>
    <row r="13" spans="1:11" x14ac:dyDescent="0.35">
      <c r="A13" s="1">
        <v>2013</v>
      </c>
      <c r="B13" s="1">
        <v>1.151</v>
      </c>
      <c r="C13" s="1">
        <v>1.198</v>
      </c>
      <c r="D13" s="1">
        <v>1.2070000000000001</v>
      </c>
      <c r="E13" s="1">
        <v>1.2090000000000001</v>
      </c>
      <c r="F13" s="1">
        <v>1.2110000000000001</v>
      </c>
      <c r="G13" s="1">
        <v>1.214</v>
      </c>
      <c r="H13" s="1">
        <v>1.218</v>
      </c>
      <c r="I13" s="1">
        <v>1.2250000000000001</v>
      </c>
      <c r="J13" s="1">
        <v>1.2330000000000001</v>
      </c>
      <c r="K13" s="1">
        <v>1.248</v>
      </c>
    </row>
    <row r="14" spans="1:11" x14ac:dyDescent="0.35">
      <c r="A14" s="1">
        <v>2014</v>
      </c>
      <c r="B14" s="1">
        <v>1.1519999999999999</v>
      </c>
      <c r="C14" s="1">
        <v>1.2050000000000001</v>
      </c>
      <c r="D14" s="1">
        <v>1.216</v>
      </c>
      <c r="E14" s="1">
        <v>1.2210000000000001</v>
      </c>
      <c r="F14" s="1">
        <v>1.2250000000000001</v>
      </c>
      <c r="G14" s="1">
        <v>1.23</v>
      </c>
      <c r="H14" s="1">
        <v>1.236</v>
      </c>
      <c r="I14" s="1">
        <v>1.2450000000000001</v>
      </c>
      <c r="J14" s="1">
        <v>1.2569999999999999</v>
      </c>
      <c r="K14" s="1">
        <v>1.28</v>
      </c>
    </row>
    <row r="15" spans="1:11" x14ac:dyDescent="0.35">
      <c r="A15" s="1">
        <v>2015</v>
      </c>
      <c r="B15" s="1">
        <v>1.1459999999999999</v>
      </c>
      <c r="C15" s="1">
        <v>1.202</v>
      </c>
      <c r="D15" s="1">
        <v>1.2150000000000001</v>
      </c>
      <c r="E15" s="1">
        <v>1.2210000000000001</v>
      </c>
      <c r="F15" s="1">
        <v>1.226</v>
      </c>
      <c r="G15" s="1">
        <v>1.232</v>
      </c>
      <c r="H15" s="1">
        <v>1.2390000000000001</v>
      </c>
      <c r="I15" s="1">
        <v>1.2490000000000001</v>
      </c>
      <c r="J15" s="1">
        <v>1.264</v>
      </c>
      <c r="K15" s="1">
        <v>1.3149999999999999</v>
      </c>
    </row>
    <row r="16" spans="1:11" x14ac:dyDescent="0.35">
      <c r="A16" s="1">
        <v>2016</v>
      </c>
      <c r="B16" s="1">
        <v>1.1180000000000001</v>
      </c>
      <c r="C16" s="1">
        <v>1.177</v>
      </c>
      <c r="D16" s="1">
        <v>1.19</v>
      </c>
      <c r="E16" s="1">
        <v>1.1970000000000001</v>
      </c>
      <c r="F16" s="1">
        <v>1.202</v>
      </c>
      <c r="G16" s="1">
        <v>1.2070000000000001</v>
      </c>
      <c r="H16" s="1">
        <v>1.214</v>
      </c>
      <c r="I16" s="1">
        <v>1.222</v>
      </c>
      <c r="J16" s="1">
        <v>1.2330000000000001</v>
      </c>
      <c r="K16" s="1">
        <v>1.262</v>
      </c>
    </row>
    <row r="17" spans="1:11" x14ac:dyDescent="0.35">
      <c r="A17" s="1">
        <v>2017</v>
      </c>
      <c r="B17" s="1">
        <v>1.1339999999999999</v>
      </c>
      <c r="C17" s="1">
        <v>1.1830000000000001</v>
      </c>
      <c r="D17" s="1">
        <v>1.2010000000000001</v>
      </c>
      <c r="E17" s="1">
        <v>1.2090000000000001</v>
      </c>
      <c r="F17" s="1">
        <v>1.214</v>
      </c>
      <c r="G17" s="1">
        <v>1.2190000000000001</v>
      </c>
      <c r="H17" s="1">
        <v>1.2250000000000001</v>
      </c>
      <c r="I17" s="1">
        <v>1.234</v>
      </c>
      <c r="J17" s="1">
        <v>1.246</v>
      </c>
      <c r="K17" s="1">
        <v>1.274</v>
      </c>
    </row>
    <row r="18" spans="1:11" x14ac:dyDescent="0.35">
      <c r="A18" s="1">
        <v>2018</v>
      </c>
      <c r="B18" s="1">
        <v>1.1439999999999999</v>
      </c>
      <c r="C18" s="1">
        <v>1.1879999999999999</v>
      </c>
      <c r="D18" s="1">
        <v>1.206</v>
      </c>
      <c r="E18" s="1">
        <v>1.214</v>
      </c>
      <c r="F18" s="1">
        <v>1.2190000000000001</v>
      </c>
      <c r="G18" s="1">
        <v>1.2250000000000001</v>
      </c>
      <c r="H18" s="1">
        <v>1.232</v>
      </c>
      <c r="I18" s="1">
        <v>1.242</v>
      </c>
      <c r="J18" s="1">
        <v>1.254</v>
      </c>
      <c r="K18" s="1">
        <v>1.2789999999999999</v>
      </c>
    </row>
    <row r="19" spans="1:11" x14ac:dyDescent="0.35">
      <c r="A19" s="1">
        <v>2019</v>
      </c>
      <c r="B19" s="1">
        <v>1.1539999999999999</v>
      </c>
      <c r="C19" s="1">
        <v>1.208</v>
      </c>
      <c r="D19" s="1">
        <v>1.2270000000000001</v>
      </c>
      <c r="E19" s="1">
        <v>1.2350000000000001</v>
      </c>
      <c r="F19" s="1">
        <v>1.24</v>
      </c>
      <c r="G19" s="1">
        <v>1.2470000000000001</v>
      </c>
      <c r="H19" s="1">
        <v>1.254</v>
      </c>
      <c r="I19" s="1">
        <v>1.2629999999999999</v>
      </c>
      <c r="J19" s="1">
        <v>1.2749999999999999</v>
      </c>
      <c r="K19" s="1">
        <v>1.296</v>
      </c>
    </row>
    <row r="20" spans="1:11" x14ac:dyDescent="0.35">
      <c r="A20" s="1">
        <v>2020</v>
      </c>
      <c r="B20" s="1">
        <v>1.167</v>
      </c>
      <c r="C20" s="1">
        <v>1.2150000000000001</v>
      </c>
      <c r="D20" s="1">
        <v>1.232</v>
      </c>
      <c r="E20" s="1">
        <v>1.24</v>
      </c>
      <c r="F20" s="1">
        <v>1.246</v>
      </c>
      <c r="G20" s="1">
        <v>1.252</v>
      </c>
      <c r="H20" s="1">
        <v>1.26</v>
      </c>
      <c r="I20" s="1">
        <v>1.27</v>
      </c>
      <c r="J20" s="1">
        <v>1.284</v>
      </c>
      <c r="K20" s="1">
        <v>1.3120000000000001</v>
      </c>
    </row>
    <row r="21" spans="1:11" x14ac:dyDescent="0.35">
      <c r="A21" s="1">
        <v>2021</v>
      </c>
      <c r="B21" s="1">
        <v>1.208</v>
      </c>
      <c r="C21" s="1">
        <v>1.232</v>
      </c>
      <c r="D21" s="1">
        <v>1.246</v>
      </c>
      <c r="E21" s="1">
        <v>1.2509999999999999</v>
      </c>
      <c r="F21" s="1">
        <v>1.2549999999999999</v>
      </c>
      <c r="G21" s="1">
        <v>1.2609999999999999</v>
      </c>
      <c r="H21" s="1">
        <v>1.2709999999999999</v>
      </c>
      <c r="I21" s="1">
        <v>1.2849999999999999</v>
      </c>
      <c r="J21" s="1">
        <v>1.3080000000000001</v>
      </c>
      <c r="K21" s="1">
        <v>1.4079999999999999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"/>
  <sheetViews>
    <sheetView workbookViewId="0"/>
  </sheetViews>
  <sheetFormatPr baseColWidth="10" defaultColWidth="8.88671875" defaultRowHeight="15.6" x14ac:dyDescent="0.35"/>
  <cols>
    <col min="1" max="3" width="20.6640625" style="1" customWidth="1"/>
  </cols>
  <sheetData>
    <row r="1" spans="1:3" x14ac:dyDescent="0.35">
      <c r="A1" s="2" t="s">
        <v>22</v>
      </c>
    </row>
    <row r="3" spans="1:3" x14ac:dyDescent="0.3">
      <c r="A3" s="2" t="s">
        <v>2</v>
      </c>
      <c r="B3" s="2" t="s">
        <v>20</v>
      </c>
      <c r="C3" s="2" t="s">
        <v>21</v>
      </c>
    </row>
    <row r="4" spans="1:3" x14ac:dyDescent="0.35">
      <c r="A4" s="1">
        <v>2004</v>
      </c>
      <c r="B4" s="1">
        <v>0.62470000000000003</v>
      </c>
      <c r="C4" s="1">
        <v>3.5135999999999998</v>
      </c>
    </row>
    <row r="5" spans="1:3" x14ac:dyDescent="0.35">
      <c r="A5" s="1">
        <v>2005</v>
      </c>
      <c r="B5" s="1">
        <v>0.71220000000000006</v>
      </c>
      <c r="C5" s="1">
        <v>5.4039000000000001</v>
      </c>
    </row>
    <row r="6" spans="1:3" x14ac:dyDescent="0.35">
      <c r="A6" s="1">
        <v>2006</v>
      </c>
      <c r="B6" s="1">
        <v>0.64190000000000003</v>
      </c>
      <c r="C6" s="1">
        <v>1.7226999999999999</v>
      </c>
    </row>
    <row r="7" spans="1:3" x14ac:dyDescent="0.35">
      <c r="A7" s="1">
        <v>2007</v>
      </c>
      <c r="B7" s="1">
        <v>0.70979999999999999</v>
      </c>
      <c r="C7" s="1">
        <v>2.0952000000000002</v>
      </c>
    </row>
    <row r="8" spans="1:3" x14ac:dyDescent="0.35">
      <c r="A8" s="1">
        <v>2008</v>
      </c>
      <c r="B8" s="1">
        <v>0.72929999999999995</v>
      </c>
      <c r="C8" s="1">
        <v>1.9489000000000001</v>
      </c>
    </row>
    <row r="9" spans="1:3" x14ac:dyDescent="0.35">
      <c r="A9" s="1">
        <v>2009</v>
      </c>
      <c r="B9" s="1">
        <v>0.7097</v>
      </c>
      <c r="C9" s="1">
        <v>1.7304999999999999</v>
      </c>
    </row>
    <row r="10" spans="1:3" x14ac:dyDescent="0.35">
      <c r="A10" s="1">
        <v>2010</v>
      </c>
      <c r="B10" s="1">
        <v>0.72130000000000005</v>
      </c>
      <c r="C10" s="1">
        <v>1.9079999999999999</v>
      </c>
    </row>
    <row r="11" spans="1:3" x14ac:dyDescent="0.35">
      <c r="A11" s="1">
        <v>2011</v>
      </c>
      <c r="B11" s="1">
        <v>0.75160000000000005</v>
      </c>
      <c r="C11" s="1">
        <v>1.9275</v>
      </c>
    </row>
    <row r="12" spans="1:3" x14ac:dyDescent="0.35">
      <c r="A12" s="1">
        <v>2012</v>
      </c>
      <c r="B12" s="1">
        <v>0.78310000000000002</v>
      </c>
      <c r="C12" s="1">
        <v>1.9500999999999999</v>
      </c>
    </row>
    <row r="13" spans="1:3" x14ac:dyDescent="0.35">
      <c r="A13" s="1">
        <v>2013</v>
      </c>
      <c r="B13" s="1">
        <v>0.80100000000000005</v>
      </c>
      <c r="C13" s="1">
        <v>2.0005999999999999</v>
      </c>
    </row>
    <row r="14" spans="1:3" x14ac:dyDescent="0.35">
      <c r="A14" s="1">
        <v>2014</v>
      </c>
      <c r="B14" s="1">
        <v>0.82189999999999996</v>
      </c>
      <c r="C14" s="1">
        <v>2.1947999999999999</v>
      </c>
    </row>
    <row r="15" spans="1:3" x14ac:dyDescent="0.35">
      <c r="A15" s="1">
        <v>2015</v>
      </c>
      <c r="B15" s="1">
        <v>0.84430000000000005</v>
      </c>
      <c r="C15" s="1">
        <v>2.9424000000000001</v>
      </c>
    </row>
    <row r="16" spans="1:3" x14ac:dyDescent="0.35">
      <c r="A16" s="1">
        <v>2016</v>
      </c>
      <c r="B16" s="1">
        <v>0.80979999999999996</v>
      </c>
      <c r="C16" s="1">
        <v>2.3551000000000002</v>
      </c>
    </row>
    <row r="17" spans="1:3" x14ac:dyDescent="0.35">
      <c r="A17" s="1">
        <v>2017</v>
      </c>
      <c r="B17" s="1">
        <v>0.81759999999999999</v>
      </c>
      <c r="C17" s="1">
        <v>2.3563999999999998</v>
      </c>
    </row>
    <row r="18" spans="1:3" x14ac:dyDescent="0.35">
      <c r="A18" s="1">
        <v>2018</v>
      </c>
      <c r="B18" s="1">
        <v>0.82130000000000003</v>
      </c>
      <c r="C18" s="1">
        <v>2.3149999999999999</v>
      </c>
    </row>
    <row r="19" spans="1:3" x14ac:dyDescent="0.35">
      <c r="A19" s="1">
        <v>2019</v>
      </c>
      <c r="B19" s="1">
        <v>0.83189999999999997</v>
      </c>
      <c r="C19" s="1">
        <v>2.2799</v>
      </c>
    </row>
    <row r="20" spans="1:3" x14ac:dyDescent="0.35">
      <c r="A20" s="1">
        <v>2020</v>
      </c>
      <c r="B20" s="1">
        <v>0.84240000000000004</v>
      </c>
      <c r="C20" s="1">
        <v>2.4131999999999998</v>
      </c>
    </row>
    <row r="21" spans="1:3" x14ac:dyDescent="0.35">
      <c r="A21" s="1">
        <v>2021</v>
      </c>
      <c r="B21" s="1">
        <v>0.90349999999999997</v>
      </c>
      <c r="C21" s="1">
        <v>3.7898000000000001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"/>
  <sheetViews>
    <sheetView workbookViewId="0"/>
  </sheetViews>
  <sheetFormatPr baseColWidth="10" defaultColWidth="8.88671875" defaultRowHeight="15.6" x14ac:dyDescent="0.35"/>
  <cols>
    <col min="1" max="9" width="20.6640625" style="1" customWidth="1"/>
  </cols>
  <sheetData>
    <row r="1" spans="1:9" x14ac:dyDescent="0.35">
      <c r="A1" s="2" t="s">
        <v>41</v>
      </c>
    </row>
    <row r="3" spans="1:9" x14ac:dyDescent="0.3">
      <c r="A3" s="2" t="s">
        <v>32</v>
      </c>
      <c r="B3" s="2" t="s">
        <v>33</v>
      </c>
      <c r="C3" s="2" t="s">
        <v>34</v>
      </c>
      <c r="D3" s="2" t="s">
        <v>35</v>
      </c>
      <c r="E3" s="2" t="s">
        <v>36</v>
      </c>
      <c r="F3" s="2" t="s">
        <v>37</v>
      </c>
      <c r="G3" s="2" t="s">
        <v>38</v>
      </c>
      <c r="H3" s="2" t="s">
        <v>39</v>
      </c>
      <c r="I3" s="2" t="s">
        <v>40</v>
      </c>
    </row>
    <row r="4" spans="1:9" x14ac:dyDescent="0.35">
      <c r="A4" s="1" t="s">
        <v>23</v>
      </c>
      <c r="B4" s="1">
        <v>4.12</v>
      </c>
      <c r="C4" s="1">
        <v>3.95</v>
      </c>
      <c r="D4" s="1">
        <v>4.0199999999999996</v>
      </c>
      <c r="E4" s="1">
        <v>3.94</v>
      </c>
      <c r="F4" s="1">
        <v>3.83</v>
      </c>
      <c r="G4" s="1">
        <v>3.77</v>
      </c>
      <c r="H4" s="1">
        <v>3.81</v>
      </c>
      <c r="I4" s="1">
        <v>3.8</v>
      </c>
    </row>
    <row r="5" spans="1:9" x14ac:dyDescent="0.35">
      <c r="A5" s="1" t="s">
        <v>24</v>
      </c>
      <c r="B5" s="1">
        <v>6.15</v>
      </c>
      <c r="C5" s="1">
        <v>6.1</v>
      </c>
      <c r="D5" s="1">
        <v>6.19</v>
      </c>
      <c r="E5" s="1">
        <v>6.1</v>
      </c>
      <c r="F5" s="1">
        <v>5.97</v>
      </c>
      <c r="G5" s="1">
        <v>5.92</v>
      </c>
      <c r="H5" s="1">
        <v>5.9</v>
      </c>
      <c r="I5" s="1">
        <v>5.89</v>
      </c>
    </row>
    <row r="6" spans="1:9" x14ac:dyDescent="0.35">
      <c r="A6" s="1" t="s">
        <v>25</v>
      </c>
      <c r="B6" s="1">
        <v>7.18</v>
      </c>
      <c r="C6" s="1">
        <v>7.16</v>
      </c>
      <c r="D6" s="1">
        <v>7.21</v>
      </c>
      <c r="E6" s="1">
        <v>7.17</v>
      </c>
      <c r="F6" s="1">
        <v>7.05</v>
      </c>
      <c r="G6" s="1">
        <v>7</v>
      </c>
      <c r="H6" s="1">
        <v>7</v>
      </c>
      <c r="I6" s="1">
        <v>6.98</v>
      </c>
    </row>
    <row r="7" spans="1:9" x14ac:dyDescent="0.35">
      <c r="A7" s="1" t="s">
        <v>26</v>
      </c>
      <c r="B7" s="1">
        <v>8.0500000000000007</v>
      </c>
      <c r="C7" s="1">
        <v>8.0299999999999994</v>
      </c>
      <c r="D7" s="1">
        <v>8.0500000000000007</v>
      </c>
      <c r="E7" s="1">
        <v>8.0299999999999994</v>
      </c>
      <c r="F7" s="1">
        <v>7.93</v>
      </c>
      <c r="G7" s="1">
        <v>7.89</v>
      </c>
      <c r="H7" s="1">
        <v>7.89</v>
      </c>
      <c r="I7" s="1">
        <v>7.88</v>
      </c>
    </row>
    <row r="8" spans="1:9" x14ac:dyDescent="0.35">
      <c r="A8" s="1" t="s">
        <v>27</v>
      </c>
      <c r="B8" s="1">
        <v>8.84</v>
      </c>
      <c r="C8" s="1">
        <v>8.82</v>
      </c>
      <c r="D8" s="1">
        <v>8.84</v>
      </c>
      <c r="E8" s="1">
        <v>8.82</v>
      </c>
      <c r="F8" s="1">
        <v>8.74</v>
      </c>
      <c r="G8" s="1">
        <v>8.6999999999999993</v>
      </c>
      <c r="H8" s="1">
        <v>8.7100000000000009</v>
      </c>
      <c r="I8" s="1">
        <v>8.69</v>
      </c>
    </row>
    <row r="9" spans="1:9" x14ac:dyDescent="0.35">
      <c r="A9" s="1" t="s">
        <v>28</v>
      </c>
      <c r="B9" s="1">
        <v>9.64</v>
      </c>
      <c r="C9" s="1">
        <v>9.6199999999999992</v>
      </c>
      <c r="D9" s="1">
        <v>9.6300000000000008</v>
      </c>
      <c r="E9" s="1">
        <v>9.6300000000000008</v>
      </c>
      <c r="F9" s="1">
        <v>9.57</v>
      </c>
      <c r="G9" s="1">
        <v>9.5299999999999994</v>
      </c>
      <c r="H9" s="1">
        <v>9.5399999999999991</v>
      </c>
      <c r="I9" s="1">
        <v>9.52</v>
      </c>
    </row>
    <row r="10" spans="1:9" x14ac:dyDescent="0.35">
      <c r="A10" s="1" t="s">
        <v>29</v>
      </c>
      <c r="B10" s="1">
        <v>10.53</v>
      </c>
      <c r="C10" s="1">
        <v>10.51</v>
      </c>
      <c r="D10" s="1">
        <v>10.52</v>
      </c>
      <c r="E10" s="1">
        <v>10.54</v>
      </c>
      <c r="F10" s="1">
        <v>10.51</v>
      </c>
      <c r="G10" s="1">
        <v>10.47</v>
      </c>
      <c r="H10" s="1">
        <v>10.49</v>
      </c>
      <c r="I10" s="1">
        <v>10.47</v>
      </c>
    </row>
    <row r="11" spans="1:9" x14ac:dyDescent="0.35">
      <c r="A11" s="1" t="s">
        <v>30</v>
      </c>
      <c r="B11" s="1">
        <v>11.64</v>
      </c>
      <c r="C11" s="1">
        <v>11.63</v>
      </c>
      <c r="D11" s="1">
        <v>11.63</v>
      </c>
      <c r="E11" s="1">
        <v>11.69</v>
      </c>
      <c r="F11" s="1">
        <v>11.69</v>
      </c>
      <c r="G11" s="1">
        <v>11.65</v>
      </c>
      <c r="H11" s="1">
        <v>11.68</v>
      </c>
      <c r="I11" s="1">
        <v>11.67</v>
      </c>
    </row>
    <row r="12" spans="1:9" x14ac:dyDescent="0.35">
      <c r="A12" s="1" t="s">
        <v>31</v>
      </c>
      <c r="B12" s="1">
        <v>13.31</v>
      </c>
      <c r="C12" s="1">
        <v>13.34</v>
      </c>
      <c r="D12" s="1">
        <v>13.32</v>
      </c>
      <c r="E12" s="1">
        <v>13.44</v>
      </c>
      <c r="F12" s="1">
        <v>13.5</v>
      </c>
      <c r="G12" s="1">
        <v>13.44</v>
      </c>
      <c r="H12" s="1">
        <v>13.48</v>
      </c>
      <c r="I12" s="1">
        <v>13.48</v>
      </c>
    </row>
    <row r="13" spans="1:9" x14ac:dyDescent="0.35">
      <c r="A13" s="1" t="s">
        <v>18</v>
      </c>
      <c r="B13" s="1">
        <v>15.83</v>
      </c>
      <c r="C13" s="1">
        <v>16.05</v>
      </c>
      <c r="D13" s="1">
        <v>15.91</v>
      </c>
      <c r="E13" s="1">
        <v>16.149999999999999</v>
      </c>
      <c r="F13" s="1">
        <v>16.350000000000001</v>
      </c>
      <c r="G13" s="1">
        <v>16.350000000000001</v>
      </c>
      <c r="H13" s="1">
        <v>16.36</v>
      </c>
      <c r="I13" s="1">
        <v>16.39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0"/>
  <sheetViews>
    <sheetView workbookViewId="0"/>
  </sheetViews>
  <sheetFormatPr baseColWidth="10" defaultColWidth="8.88671875" defaultRowHeight="15.6" x14ac:dyDescent="0.35"/>
  <cols>
    <col min="1" max="3" width="20.6640625" style="1" customWidth="1"/>
  </cols>
  <sheetData>
    <row r="1" spans="1:3" x14ac:dyDescent="0.35">
      <c r="A1" s="2" t="s">
        <v>44</v>
      </c>
    </row>
    <row r="3" spans="1:3" x14ac:dyDescent="0.3">
      <c r="A3" s="2" t="s">
        <v>2</v>
      </c>
      <c r="B3" s="2" t="s">
        <v>42</v>
      </c>
      <c r="C3" s="2" t="s">
        <v>43</v>
      </c>
    </row>
    <row r="4" spans="1:3" x14ac:dyDescent="0.35">
      <c r="A4" s="1">
        <v>2005</v>
      </c>
      <c r="B4" s="1">
        <v>7.9</v>
      </c>
      <c r="C4" s="1">
        <v>6.7</v>
      </c>
    </row>
    <row r="5" spans="1:3" x14ac:dyDescent="0.35">
      <c r="A5" s="1">
        <v>2006</v>
      </c>
      <c r="B5" s="1">
        <v>7.9</v>
      </c>
      <c r="C5" s="1">
        <v>7</v>
      </c>
    </row>
    <row r="6" spans="1:3" x14ac:dyDescent="0.35">
      <c r="A6" s="1">
        <v>2007</v>
      </c>
      <c r="B6" s="1">
        <v>8.1</v>
      </c>
      <c r="C6" s="1">
        <v>7.3</v>
      </c>
    </row>
    <row r="7" spans="1:3" x14ac:dyDescent="0.35">
      <c r="A7" s="1">
        <v>2008</v>
      </c>
      <c r="B7" s="1">
        <v>8.1999999999999993</v>
      </c>
      <c r="C7" s="1">
        <v>7.6</v>
      </c>
    </row>
    <row r="8" spans="1:3" x14ac:dyDescent="0.35">
      <c r="A8" s="1">
        <v>2009</v>
      </c>
      <c r="B8" s="1">
        <v>8.1</v>
      </c>
      <c r="C8" s="1">
        <v>7.7</v>
      </c>
    </row>
    <row r="9" spans="1:3" x14ac:dyDescent="0.35">
      <c r="A9" s="1">
        <v>2010</v>
      </c>
      <c r="B9" s="1">
        <v>7.9</v>
      </c>
      <c r="C9" s="1">
        <v>7.7</v>
      </c>
    </row>
    <row r="10" spans="1:3" x14ac:dyDescent="0.35">
      <c r="A10" s="1">
        <v>2011</v>
      </c>
      <c r="B10" s="1">
        <v>7.7</v>
      </c>
      <c r="C10" s="1">
        <v>7.6</v>
      </c>
    </row>
    <row r="11" spans="1:3" x14ac:dyDescent="0.35">
      <c r="A11" s="1">
        <v>2012</v>
      </c>
      <c r="B11" s="1">
        <v>7.9</v>
      </c>
      <c r="C11" s="1">
        <v>8</v>
      </c>
    </row>
    <row r="12" spans="1:3" x14ac:dyDescent="0.35">
      <c r="A12" s="1">
        <v>2013</v>
      </c>
      <c r="B12" s="1">
        <v>8.6</v>
      </c>
      <c r="C12" s="1">
        <v>8.6</v>
      </c>
    </row>
    <row r="13" spans="1:3" x14ac:dyDescent="0.35">
      <c r="A13" s="1">
        <v>2014</v>
      </c>
      <c r="B13" s="1">
        <v>9</v>
      </c>
      <c r="C13" s="1">
        <v>9.4</v>
      </c>
    </row>
    <row r="14" spans="1:3" x14ac:dyDescent="0.35">
      <c r="A14" s="1">
        <v>2015</v>
      </c>
      <c r="B14" s="1">
        <v>9.3000000000000007</v>
      </c>
      <c r="C14" s="1">
        <v>10</v>
      </c>
    </row>
    <row r="15" spans="1:3" x14ac:dyDescent="0.35">
      <c r="A15" s="1">
        <v>2016</v>
      </c>
      <c r="B15" s="1">
        <v>9.4</v>
      </c>
      <c r="C15" s="1">
        <v>10.3</v>
      </c>
    </row>
    <row r="16" spans="1:3" x14ac:dyDescent="0.35">
      <c r="A16" s="1">
        <v>2017</v>
      </c>
      <c r="B16" s="1">
        <v>9.6</v>
      </c>
      <c r="C16" s="1">
        <v>10.7</v>
      </c>
    </row>
    <row r="17" spans="1:3" x14ac:dyDescent="0.35">
      <c r="A17" s="1">
        <v>2018</v>
      </c>
      <c r="B17" s="1">
        <v>9.8000000000000007</v>
      </c>
      <c r="C17" s="1">
        <v>11.3</v>
      </c>
    </row>
    <row r="18" spans="1:3" x14ac:dyDescent="0.35">
      <c r="A18" s="1">
        <v>2019</v>
      </c>
      <c r="B18" s="1">
        <v>10.1</v>
      </c>
      <c r="C18" s="1">
        <v>11.7</v>
      </c>
    </row>
    <row r="19" spans="1:3" x14ac:dyDescent="0.35">
      <c r="A19" s="1">
        <v>2020</v>
      </c>
      <c r="B19" s="1">
        <v>10.1</v>
      </c>
      <c r="C19" s="1">
        <v>11.7</v>
      </c>
    </row>
    <row r="20" spans="1:3" x14ac:dyDescent="0.35">
      <c r="A20" s="1">
        <v>2021</v>
      </c>
      <c r="B20" s="1">
        <v>9.9</v>
      </c>
      <c r="C20" s="1">
        <v>11.3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1"/>
  <sheetViews>
    <sheetView workbookViewId="0"/>
  </sheetViews>
  <sheetFormatPr baseColWidth="10" defaultColWidth="8.88671875" defaultRowHeight="15.6" x14ac:dyDescent="0.35"/>
  <cols>
    <col min="1" max="8" width="20.6640625" style="1" customWidth="1"/>
  </cols>
  <sheetData>
    <row r="1" spans="1:8" x14ac:dyDescent="0.35">
      <c r="A1" s="2" t="s">
        <v>51</v>
      </c>
    </row>
    <row r="3" spans="1:8" x14ac:dyDescent="0.3">
      <c r="A3" s="2" t="s">
        <v>2</v>
      </c>
      <c r="B3" s="2" t="s">
        <v>45</v>
      </c>
      <c r="C3" s="2" t="s">
        <v>46</v>
      </c>
      <c r="D3" s="2" t="s">
        <v>47</v>
      </c>
      <c r="E3" s="2" t="s">
        <v>48</v>
      </c>
      <c r="F3" s="2" t="s">
        <v>49</v>
      </c>
      <c r="G3" s="2" t="s">
        <v>4</v>
      </c>
      <c r="H3" s="2" t="s">
        <v>50</v>
      </c>
    </row>
    <row r="4" spans="1:8" x14ac:dyDescent="0.35">
      <c r="A4" s="1">
        <v>2004</v>
      </c>
      <c r="B4" s="1">
        <v>-204</v>
      </c>
      <c r="C4" s="1">
        <v>40</v>
      </c>
      <c r="D4" s="1">
        <v>462</v>
      </c>
      <c r="E4" s="1">
        <v>65</v>
      </c>
      <c r="F4" s="1">
        <v>58</v>
      </c>
      <c r="G4" s="1">
        <v>422</v>
      </c>
      <c r="H4" s="1">
        <v>626</v>
      </c>
    </row>
    <row r="5" spans="1:8" x14ac:dyDescent="0.35">
      <c r="A5" s="1">
        <v>2005</v>
      </c>
      <c r="B5" s="1">
        <v>-213</v>
      </c>
      <c r="C5" s="1">
        <v>44</v>
      </c>
      <c r="D5" s="1">
        <v>467</v>
      </c>
      <c r="E5" s="1">
        <v>79</v>
      </c>
      <c r="F5" s="1">
        <v>102</v>
      </c>
      <c r="G5" s="1">
        <v>479</v>
      </c>
      <c r="H5" s="1">
        <v>691</v>
      </c>
    </row>
    <row r="6" spans="1:8" x14ac:dyDescent="0.35">
      <c r="A6" s="1">
        <v>2006</v>
      </c>
      <c r="B6" s="1">
        <v>-206</v>
      </c>
      <c r="C6" s="1">
        <v>54</v>
      </c>
      <c r="D6" s="1">
        <v>486</v>
      </c>
      <c r="E6" s="1">
        <v>58</v>
      </c>
      <c r="F6" s="1">
        <v>46</v>
      </c>
      <c r="G6" s="1">
        <v>436</v>
      </c>
      <c r="H6" s="1">
        <v>642</v>
      </c>
    </row>
    <row r="7" spans="1:8" x14ac:dyDescent="0.35">
      <c r="A7" s="1">
        <v>2007</v>
      </c>
      <c r="B7" s="1">
        <v>-230</v>
      </c>
      <c r="C7" s="1">
        <v>61</v>
      </c>
      <c r="D7" s="1">
        <v>521</v>
      </c>
      <c r="E7" s="1">
        <v>66</v>
      </c>
      <c r="F7" s="1">
        <v>68</v>
      </c>
      <c r="G7" s="1">
        <v>485</v>
      </c>
      <c r="H7" s="1">
        <v>715</v>
      </c>
    </row>
    <row r="8" spans="1:8" x14ac:dyDescent="0.35">
      <c r="A8" s="1">
        <v>2008</v>
      </c>
      <c r="B8" s="1">
        <v>-230</v>
      </c>
      <c r="C8" s="1">
        <v>60</v>
      </c>
      <c r="D8" s="1">
        <v>541</v>
      </c>
      <c r="E8" s="1">
        <v>64</v>
      </c>
      <c r="F8" s="1">
        <v>64</v>
      </c>
      <c r="G8" s="1">
        <v>497</v>
      </c>
      <c r="H8" s="1">
        <v>727</v>
      </c>
    </row>
    <row r="9" spans="1:8" x14ac:dyDescent="0.35">
      <c r="A9" s="1">
        <v>2009</v>
      </c>
      <c r="B9" s="1">
        <v>-234</v>
      </c>
      <c r="C9" s="1">
        <v>63</v>
      </c>
      <c r="D9" s="1">
        <v>555</v>
      </c>
      <c r="E9" s="1">
        <v>59</v>
      </c>
      <c r="F9" s="1">
        <v>45</v>
      </c>
      <c r="G9" s="1">
        <v>487</v>
      </c>
      <c r="H9" s="1">
        <v>720</v>
      </c>
    </row>
    <row r="10" spans="1:8" x14ac:dyDescent="0.35">
      <c r="A10" s="1">
        <v>2010</v>
      </c>
      <c r="B10" s="1">
        <v>-238</v>
      </c>
      <c r="C10" s="1">
        <v>66</v>
      </c>
      <c r="D10" s="1">
        <v>555</v>
      </c>
      <c r="E10" s="1">
        <v>61</v>
      </c>
      <c r="F10" s="1">
        <v>51</v>
      </c>
      <c r="G10" s="1">
        <v>493</v>
      </c>
      <c r="H10" s="1">
        <v>732</v>
      </c>
    </row>
    <row r="11" spans="1:8" x14ac:dyDescent="0.35">
      <c r="A11" s="1">
        <v>2011</v>
      </c>
      <c r="B11" s="1">
        <v>-251</v>
      </c>
      <c r="C11" s="1">
        <v>73</v>
      </c>
      <c r="D11" s="1">
        <v>574</v>
      </c>
      <c r="E11" s="1">
        <v>65</v>
      </c>
      <c r="F11" s="1">
        <v>55</v>
      </c>
      <c r="G11" s="1">
        <v>515</v>
      </c>
      <c r="H11" s="1">
        <v>766</v>
      </c>
    </row>
    <row r="12" spans="1:8" x14ac:dyDescent="0.35">
      <c r="A12" s="1">
        <v>2012</v>
      </c>
      <c r="B12" s="1">
        <v>-261</v>
      </c>
      <c r="C12" s="1">
        <v>81</v>
      </c>
      <c r="D12" s="1">
        <v>597</v>
      </c>
      <c r="E12" s="1">
        <v>62</v>
      </c>
      <c r="F12" s="1">
        <v>59</v>
      </c>
      <c r="G12" s="1">
        <v>536</v>
      </c>
      <c r="H12" s="1">
        <v>797</v>
      </c>
    </row>
    <row r="13" spans="1:8" x14ac:dyDescent="0.35">
      <c r="A13" s="1">
        <v>2013</v>
      </c>
      <c r="B13" s="1">
        <v>-265</v>
      </c>
      <c r="C13" s="1">
        <v>85</v>
      </c>
      <c r="D13" s="1">
        <v>605</v>
      </c>
      <c r="E13" s="1">
        <v>58</v>
      </c>
      <c r="F13" s="1">
        <v>64</v>
      </c>
      <c r="G13" s="1">
        <v>546</v>
      </c>
      <c r="H13" s="1">
        <v>811</v>
      </c>
    </row>
    <row r="14" spans="1:8" x14ac:dyDescent="0.35">
      <c r="A14" s="1">
        <v>2014</v>
      </c>
      <c r="B14" s="1">
        <v>-269</v>
      </c>
      <c r="C14" s="1">
        <v>91</v>
      </c>
      <c r="D14" s="1">
        <v>616</v>
      </c>
      <c r="E14" s="1">
        <v>59</v>
      </c>
      <c r="F14" s="1">
        <v>69</v>
      </c>
      <c r="G14" s="1">
        <v>566</v>
      </c>
      <c r="H14" s="1">
        <v>834</v>
      </c>
    </row>
    <row r="15" spans="1:8" x14ac:dyDescent="0.35">
      <c r="A15" s="1">
        <v>2015</v>
      </c>
      <c r="B15" s="1">
        <v>-275</v>
      </c>
      <c r="C15" s="1">
        <v>94</v>
      </c>
      <c r="D15" s="1">
        <v>618</v>
      </c>
      <c r="E15" s="1">
        <v>63</v>
      </c>
      <c r="F15" s="1">
        <v>80</v>
      </c>
      <c r="G15" s="1">
        <v>579</v>
      </c>
      <c r="H15" s="1">
        <v>854</v>
      </c>
    </row>
    <row r="16" spans="1:8" x14ac:dyDescent="0.35">
      <c r="A16" s="1">
        <v>2016</v>
      </c>
      <c r="B16" s="1">
        <v>-264</v>
      </c>
      <c r="C16" s="1">
        <v>95</v>
      </c>
      <c r="D16" s="1">
        <v>600</v>
      </c>
      <c r="E16" s="1">
        <v>60</v>
      </c>
      <c r="F16" s="1">
        <v>66</v>
      </c>
      <c r="G16" s="1">
        <v>556</v>
      </c>
      <c r="H16" s="1">
        <v>820</v>
      </c>
    </row>
    <row r="17" spans="1:8" x14ac:dyDescent="0.35">
      <c r="A17" s="1">
        <v>2017</v>
      </c>
      <c r="B17" s="1">
        <v>-264</v>
      </c>
      <c r="C17" s="1">
        <v>94</v>
      </c>
      <c r="D17" s="1">
        <v>603</v>
      </c>
      <c r="E17" s="1">
        <v>59</v>
      </c>
      <c r="F17" s="1">
        <v>69</v>
      </c>
      <c r="G17" s="1">
        <v>560</v>
      </c>
      <c r="H17" s="1">
        <v>824</v>
      </c>
    </row>
    <row r="18" spans="1:8" x14ac:dyDescent="0.35">
      <c r="A18" s="1">
        <v>2018</v>
      </c>
      <c r="B18" s="1">
        <v>-268</v>
      </c>
      <c r="C18" s="1">
        <v>93</v>
      </c>
      <c r="D18" s="1">
        <v>616</v>
      </c>
      <c r="E18" s="1">
        <v>58</v>
      </c>
      <c r="F18" s="1">
        <v>67</v>
      </c>
      <c r="G18" s="1">
        <v>567</v>
      </c>
      <c r="H18" s="1">
        <v>834</v>
      </c>
    </row>
    <row r="19" spans="1:8" x14ac:dyDescent="0.35">
      <c r="A19" s="1">
        <v>2019</v>
      </c>
      <c r="B19" s="1">
        <v>-271</v>
      </c>
      <c r="C19" s="1">
        <v>92</v>
      </c>
      <c r="D19" s="1">
        <v>630</v>
      </c>
      <c r="E19" s="1">
        <v>59</v>
      </c>
      <c r="F19" s="1">
        <v>66</v>
      </c>
      <c r="G19" s="1">
        <v>575</v>
      </c>
      <c r="H19" s="1">
        <v>846</v>
      </c>
    </row>
    <row r="20" spans="1:8" x14ac:dyDescent="0.35">
      <c r="A20" s="1">
        <v>2020</v>
      </c>
      <c r="B20" s="1">
        <v>-275</v>
      </c>
      <c r="C20" s="1">
        <v>97</v>
      </c>
      <c r="D20" s="1">
        <v>630</v>
      </c>
      <c r="E20" s="1">
        <v>59</v>
      </c>
      <c r="F20" s="1">
        <v>68</v>
      </c>
      <c r="G20" s="1">
        <v>578</v>
      </c>
      <c r="H20" s="1">
        <v>853</v>
      </c>
    </row>
    <row r="21" spans="1:8" x14ac:dyDescent="0.35">
      <c r="A21" s="1">
        <v>2021</v>
      </c>
      <c r="B21" s="1">
        <v>-302</v>
      </c>
      <c r="C21" s="1">
        <v>95</v>
      </c>
      <c r="D21" s="1">
        <v>642</v>
      </c>
      <c r="E21" s="1">
        <v>69</v>
      </c>
      <c r="F21" s="1">
        <v>116</v>
      </c>
      <c r="G21" s="1">
        <v>620</v>
      </c>
      <c r="H21" s="1">
        <v>922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1"/>
  <sheetViews>
    <sheetView workbookViewId="0"/>
  </sheetViews>
  <sheetFormatPr baseColWidth="10" defaultColWidth="8.88671875" defaultRowHeight="15.6" x14ac:dyDescent="0.35"/>
  <cols>
    <col min="1" max="8" width="20.6640625" style="1" customWidth="1"/>
  </cols>
  <sheetData>
    <row r="1" spans="1:8" x14ac:dyDescent="0.35">
      <c r="A1" s="2" t="s">
        <v>52</v>
      </c>
    </row>
    <row r="3" spans="1:8" x14ac:dyDescent="0.3">
      <c r="A3" s="2" t="s">
        <v>2</v>
      </c>
      <c r="B3" s="2" t="s">
        <v>45</v>
      </c>
      <c r="C3" s="2" t="s">
        <v>46</v>
      </c>
      <c r="D3" s="2" t="s">
        <v>47</v>
      </c>
      <c r="E3" s="2" t="s">
        <v>48</v>
      </c>
      <c r="F3" s="2" t="s">
        <v>49</v>
      </c>
      <c r="G3" s="2" t="s">
        <v>4</v>
      </c>
      <c r="H3" s="2" t="s">
        <v>50</v>
      </c>
    </row>
    <row r="4" spans="1:8" x14ac:dyDescent="0.35">
      <c r="A4" s="1">
        <v>2004</v>
      </c>
      <c r="B4" s="1">
        <v>-448</v>
      </c>
      <c r="C4" s="1">
        <v>61</v>
      </c>
      <c r="D4" s="1">
        <v>451</v>
      </c>
      <c r="E4" s="1">
        <v>275</v>
      </c>
      <c r="F4" s="1">
        <v>1949</v>
      </c>
      <c r="G4" s="1">
        <v>2288</v>
      </c>
      <c r="H4" s="1">
        <v>2735</v>
      </c>
    </row>
    <row r="5" spans="1:8" x14ac:dyDescent="0.35">
      <c r="A5" s="1">
        <v>2005</v>
      </c>
      <c r="B5" s="1">
        <v>-588</v>
      </c>
      <c r="C5" s="1">
        <v>60</v>
      </c>
      <c r="D5" s="1">
        <v>427</v>
      </c>
      <c r="E5" s="1">
        <v>520</v>
      </c>
      <c r="F5" s="1">
        <v>3113</v>
      </c>
      <c r="G5" s="1">
        <v>3531</v>
      </c>
      <c r="H5" s="1">
        <v>4119</v>
      </c>
    </row>
    <row r="6" spans="1:8" x14ac:dyDescent="0.35">
      <c r="A6" s="1">
        <v>2006</v>
      </c>
      <c r="B6" s="1">
        <v>-627</v>
      </c>
      <c r="C6" s="1">
        <v>70</v>
      </c>
      <c r="D6" s="1">
        <v>757</v>
      </c>
      <c r="E6" s="1">
        <v>286</v>
      </c>
      <c r="F6" s="1">
        <v>680</v>
      </c>
      <c r="G6" s="1">
        <v>1165</v>
      </c>
      <c r="H6" s="1">
        <v>1792</v>
      </c>
    </row>
    <row r="7" spans="1:8" x14ac:dyDescent="0.35">
      <c r="A7" s="1">
        <v>2007</v>
      </c>
      <c r="B7" s="1">
        <v>-739</v>
      </c>
      <c r="C7" s="1">
        <v>104</v>
      </c>
      <c r="D7" s="1">
        <v>808</v>
      </c>
      <c r="E7" s="1">
        <v>272</v>
      </c>
      <c r="F7" s="1">
        <v>978</v>
      </c>
      <c r="G7" s="1">
        <v>1422</v>
      </c>
      <c r="H7" s="1">
        <v>2161</v>
      </c>
    </row>
    <row r="8" spans="1:8" x14ac:dyDescent="0.35">
      <c r="A8" s="1">
        <v>2008</v>
      </c>
      <c r="B8" s="1">
        <v>-700</v>
      </c>
      <c r="C8" s="1">
        <v>83</v>
      </c>
      <c r="D8" s="1">
        <v>862</v>
      </c>
      <c r="E8" s="1">
        <v>239</v>
      </c>
      <c r="F8" s="1">
        <v>839</v>
      </c>
      <c r="G8" s="1">
        <v>1322</v>
      </c>
      <c r="H8" s="1">
        <v>2022</v>
      </c>
    </row>
    <row r="9" spans="1:8" x14ac:dyDescent="0.35">
      <c r="A9" s="1">
        <v>2009</v>
      </c>
      <c r="B9" s="1">
        <v>-631</v>
      </c>
      <c r="C9" s="1">
        <v>83</v>
      </c>
      <c r="D9" s="1">
        <v>850</v>
      </c>
      <c r="E9" s="1">
        <v>259</v>
      </c>
      <c r="F9" s="1">
        <v>622</v>
      </c>
      <c r="G9" s="1">
        <v>1181</v>
      </c>
      <c r="H9" s="1">
        <v>1813</v>
      </c>
    </row>
    <row r="10" spans="1:8" x14ac:dyDescent="0.35">
      <c r="A10" s="1">
        <v>2010</v>
      </c>
      <c r="B10" s="1">
        <v>-698</v>
      </c>
      <c r="C10" s="1">
        <v>90</v>
      </c>
      <c r="D10" s="1">
        <v>869</v>
      </c>
      <c r="E10" s="1">
        <v>259</v>
      </c>
      <c r="F10" s="1">
        <v>780</v>
      </c>
      <c r="G10" s="1">
        <v>1300</v>
      </c>
      <c r="H10" s="1">
        <v>1997</v>
      </c>
    </row>
    <row r="11" spans="1:8" x14ac:dyDescent="0.35">
      <c r="A11" s="1">
        <v>2011</v>
      </c>
      <c r="B11" s="1">
        <v>-727</v>
      </c>
      <c r="C11" s="1">
        <v>98</v>
      </c>
      <c r="D11" s="1">
        <v>896</v>
      </c>
      <c r="E11" s="1">
        <v>267</v>
      </c>
      <c r="F11" s="1">
        <v>784</v>
      </c>
      <c r="G11" s="1">
        <v>1318</v>
      </c>
      <c r="H11" s="1">
        <v>2046</v>
      </c>
    </row>
    <row r="12" spans="1:8" x14ac:dyDescent="0.35">
      <c r="A12" s="1">
        <v>2012</v>
      </c>
      <c r="B12" s="1">
        <v>-738</v>
      </c>
      <c r="C12" s="1">
        <v>104</v>
      </c>
      <c r="D12" s="1">
        <v>928</v>
      </c>
      <c r="E12" s="1">
        <v>248</v>
      </c>
      <c r="F12" s="1">
        <v>798</v>
      </c>
      <c r="G12" s="1">
        <v>1339</v>
      </c>
      <c r="H12" s="1">
        <v>2077</v>
      </c>
    </row>
    <row r="13" spans="1:8" x14ac:dyDescent="0.35">
      <c r="A13" s="1">
        <v>2013</v>
      </c>
      <c r="B13" s="1">
        <v>-756</v>
      </c>
      <c r="C13" s="1">
        <v>111</v>
      </c>
      <c r="D13" s="1">
        <v>941</v>
      </c>
      <c r="E13" s="1">
        <v>237</v>
      </c>
      <c r="F13" s="1">
        <v>839</v>
      </c>
      <c r="G13" s="1">
        <v>1372</v>
      </c>
      <c r="H13" s="1">
        <v>2127</v>
      </c>
    </row>
    <row r="14" spans="1:8" x14ac:dyDescent="0.35">
      <c r="A14" s="1">
        <v>2014</v>
      </c>
      <c r="B14" s="1">
        <v>-791</v>
      </c>
      <c r="C14" s="1">
        <v>116</v>
      </c>
      <c r="D14" s="1">
        <v>978</v>
      </c>
      <c r="E14" s="1">
        <v>254</v>
      </c>
      <c r="F14" s="1">
        <v>955</v>
      </c>
      <c r="G14" s="1">
        <v>1511</v>
      </c>
      <c r="H14" s="1">
        <v>2302</v>
      </c>
    </row>
    <row r="15" spans="1:8" x14ac:dyDescent="0.35">
      <c r="A15" s="1">
        <v>2015</v>
      </c>
      <c r="B15" s="1">
        <v>-977</v>
      </c>
      <c r="C15" s="1">
        <v>112</v>
      </c>
      <c r="D15" s="1">
        <v>886</v>
      </c>
      <c r="E15" s="1">
        <v>214</v>
      </c>
      <c r="F15" s="1">
        <v>1783</v>
      </c>
      <c r="G15" s="1">
        <v>2017</v>
      </c>
      <c r="H15" s="1">
        <v>2994</v>
      </c>
    </row>
    <row r="16" spans="1:8" x14ac:dyDescent="0.35">
      <c r="A16" s="1">
        <v>2016</v>
      </c>
      <c r="B16" s="1">
        <v>-851</v>
      </c>
      <c r="C16" s="1">
        <v>116</v>
      </c>
      <c r="D16" s="1">
        <v>917</v>
      </c>
      <c r="E16" s="1">
        <v>244</v>
      </c>
      <c r="F16" s="1">
        <v>1190</v>
      </c>
      <c r="G16" s="1">
        <v>1615</v>
      </c>
      <c r="H16" s="1">
        <v>2467</v>
      </c>
    </row>
    <row r="17" spans="1:8" x14ac:dyDescent="0.35">
      <c r="A17" s="1">
        <v>2017</v>
      </c>
      <c r="B17" s="1">
        <v>-878</v>
      </c>
      <c r="C17" s="1">
        <v>111</v>
      </c>
      <c r="D17" s="1">
        <v>928</v>
      </c>
      <c r="E17" s="1">
        <v>244</v>
      </c>
      <c r="F17" s="1">
        <v>1220</v>
      </c>
      <c r="G17" s="1">
        <v>1625</v>
      </c>
      <c r="H17" s="1">
        <v>2503</v>
      </c>
    </row>
    <row r="18" spans="1:8" x14ac:dyDescent="0.35">
      <c r="A18" s="1">
        <v>2018</v>
      </c>
      <c r="B18" s="1">
        <v>-887</v>
      </c>
      <c r="C18" s="1">
        <v>116</v>
      </c>
      <c r="D18" s="1">
        <v>939</v>
      </c>
      <c r="E18" s="1">
        <v>266</v>
      </c>
      <c r="F18" s="1">
        <v>1170</v>
      </c>
      <c r="G18" s="1">
        <v>1603</v>
      </c>
      <c r="H18" s="1">
        <v>2490</v>
      </c>
    </row>
    <row r="19" spans="1:8" x14ac:dyDescent="0.35">
      <c r="A19" s="1">
        <v>2019</v>
      </c>
      <c r="B19" s="1">
        <v>-890</v>
      </c>
      <c r="C19" s="1">
        <v>116</v>
      </c>
      <c r="D19" s="1">
        <v>974</v>
      </c>
      <c r="E19" s="1">
        <v>270</v>
      </c>
      <c r="F19" s="1">
        <v>1114</v>
      </c>
      <c r="G19" s="1">
        <v>1582</v>
      </c>
      <c r="H19" s="1">
        <v>2472</v>
      </c>
    </row>
    <row r="20" spans="1:8" x14ac:dyDescent="0.35">
      <c r="A20" s="1">
        <v>2020</v>
      </c>
      <c r="B20" s="1">
        <v>-940</v>
      </c>
      <c r="C20" s="1">
        <v>118</v>
      </c>
      <c r="D20" s="1">
        <v>944</v>
      </c>
      <c r="E20" s="1">
        <v>300</v>
      </c>
      <c r="F20" s="1">
        <v>1241</v>
      </c>
      <c r="G20" s="1">
        <v>1661</v>
      </c>
      <c r="H20" s="1">
        <v>2601</v>
      </c>
    </row>
    <row r="21" spans="1:8" x14ac:dyDescent="0.35">
      <c r="A21" s="1">
        <v>2021</v>
      </c>
      <c r="B21" s="1">
        <v>-1415</v>
      </c>
      <c r="C21" s="1">
        <v>121</v>
      </c>
      <c r="D21" s="1">
        <v>886</v>
      </c>
      <c r="E21" s="1">
        <v>276</v>
      </c>
      <c r="F21" s="1">
        <v>2761</v>
      </c>
      <c r="G21" s="1">
        <v>2630</v>
      </c>
      <c r="H21" s="1">
        <v>4044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32FCE49CB6CA4683D08D7B845131F8" ma:contentTypeVersion="2" ma:contentTypeDescription="Opprett et nytt dokument." ma:contentTypeScope="" ma:versionID="3feea7de2a0e8d961258bee8f5588fab">
  <xsd:schema xmlns:xsd="http://www.w3.org/2001/XMLSchema" xmlns:xs="http://www.w3.org/2001/XMLSchema" xmlns:p="http://schemas.microsoft.com/office/2006/metadata/properties" xmlns:ns2="b00675b6-a8dc-4ce8-8f46-cd05c3650c57" targetNamespace="http://schemas.microsoft.com/office/2006/metadata/properties" ma:root="true" ma:fieldsID="87350433ec03a4c04d0d45307a3396c9" ns2:_="">
    <xsd:import namespace="b00675b6-a8dc-4ce8-8f46-cd05c3650c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675b6-a8dc-4ce8-8f46-cd05c3650c5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03F418-09B2-4B37-A523-CA424566A8D5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b00675b6-a8dc-4ce8-8f46-cd05c3650c5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16BF288-4888-4707-9B8B-A617696309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2C9E12-1891-4589-BB1C-F02A146C59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0675b6-a8dc-4ce8-8f46-cd05c3650c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26</vt:i4>
      </vt:variant>
    </vt:vector>
  </HeadingPairs>
  <TitlesOfParts>
    <vt:vector size="26" baseType="lpstr">
      <vt:lpstr>Innhold</vt:lpstr>
      <vt:lpstr>Fig6-1</vt:lpstr>
      <vt:lpstr>Fig6-2</vt:lpstr>
      <vt:lpstr>Fig6-3</vt:lpstr>
      <vt:lpstr>Fig6-4</vt:lpstr>
      <vt:lpstr>Fig6-5</vt:lpstr>
      <vt:lpstr>Fig6-6</vt:lpstr>
      <vt:lpstr>Fig6-7</vt:lpstr>
      <vt:lpstr>Fig6-8</vt:lpstr>
      <vt:lpstr>Fig6-9</vt:lpstr>
      <vt:lpstr>Fig6-10</vt:lpstr>
      <vt:lpstr>Fig6-11</vt:lpstr>
      <vt:lpstr>Fig6-12</vt:lpstr>
      <vt:lpstr>Fig6-13</vt:lpstr>
      <vt:lpstr>Fig6-14</vt:lpstr>
      <vt:lpstr>Fig6-15</vt:lpstr>
      <vt:lpstr>Fig6-16</vt:lpstr>
      <vt:lpstr>Fig6-17</vt:lpstr>
      <vt:lpstr>Fig6-18</vt:lpstr>
      <vt:lpstr>Fig6-19</vt:lpstr>
      <vt:lpstr>Fig6-20</vt:lpstr>
      <vt:lpstr>Fig6-21</vt:lpstr>
      <vt:lpstr>Fig6-22</vt:lpstr>
      <vt:lpstr>Fig6-23</vt:lpstr>
      <vt:lpstr>Fig6-24</vt:lpstr>
      <vt:lpstr>Fig6-25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Randen Mads</cp:lastModifiedBy>
  <dcterms:created xsi:type="dcterms:W3CDTF">2023-10-03T11:22:15Z</dcterms:created>
  <dcterms:modified xsi:type="dcterms:W3CDTF">2023-10-03T14:44:50Z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0x0101009232FCE49CB6CA4683D08D7B845131F8</vt:lpwstr>
  </property>
</Properties>
</file>