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2141\Downloads\"/>
    </mc:Choice>
  </mc:AlternateContent>
  <xr:revisionPtr revIDLastSave="0" documentId="8_{A194C356-FFA3-4628-98F6-FBAD0D4B629C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Innhold" sheetId="1" r:id="rId1"/>
    <sheet name="Fig3-1" sheetId="2" r:id="rId2"/>
    <sheet name="Fig3-2" sheetId="3" r:id="rId3"/>
    <sheet name="Fig3-3" sheetId="4" r:id="rId4"/>
    <sheet name="Fig3-4" sheetId="5" r:id="rId5"/>
    <sheet name="Fig3-5" sheetId="6" r:id="rId6"/>
    <sheet name="Fig3-6" sheetId="7" r:id="rId7"/>
    <sheet name="Fig3-7" sheetId="8" r:id="rId8"/>
    <sheet name="Fig3-8" sheetId="9" r:id="rId9"/>
    <sheet name="Fig3-9" sheetId="10" r:id="rId10"/>
    <sheet name="Fig3-10" sheetId="11" r:id="rId11"/>
    <sheet name="Fig3-11" sheetId="12" r:id="rId12"/>
    <sheet name="Fig3-12" sheetId="13" r:id="rId13"/>
    <sheet name="Fig3-13" sheetId="14" r:id="rId14"/>
    <sheet name="Fig3-14" sheetId="15" r:id="rId15"/>
    <sheet name="Fig3-16" sheetId="16" r:id="rId16"/>
    <sheet name="Fig3-17" sheetId="17" r:id="rId17"/>
    <sheet name="Fig3-18" sheetId="18" r:id="rId18"/>
    <sheet name="Fig3-19" sheetId="19" r:id="rId19"/>
    <sheet name="Fig3-20" sheetId="20" r:id="rId20"/>
    <sheet name="Fig3-21" sheetId="21" r:id="rId21"/>
    <sheet name="Fig3-22" sheetId="22" r:id="rId22"/>
    <sheet name="Fig3-23" sheetId="23" r:id="rId23"/>
    <sheet name="Fig3-24" sheetId="24" r:id="rId24"/>
    <sheet name="Fig3-25" sheetId="25" r:id="rId25"/>
    <sheet name="Fig3-26" sheetId="26" r:id="rId26"/>
    <sheet name="Fig3-27" sheetId="27" r:id="rId27"/>
    <sheet name="Fig3-28" sheetId="28" r:id="rId28"/>
    <sheet name="Fig3-29" sheetId="29" r:id="rId29"/>
    <sheet name="Fig3-30" sheetId="30" r:id="rId30"/>
    <sheet name="Fig3-31" sheetId="31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<sst xmlns="http://schemas.openxmlformats.org/spreadsheetml/2006/main" count="941" uniqueCount="738">
  <si>
    <t xml:space="preserve"> Budsjettimpuls</t>
  </si>
  <si>
    <t xml:space="preserve"> Samlet overskudd i statsbudsjettet og Statens pensjonsfond</t>
  </si>
  <si>
    <t xml:space="preserve"> Markedsverdien av Statens pensjonsfond utland</t>
  </si>
  <si>
    <t xml:space="preserve"> Bruken av fondsmidler som andel av utgifter i statsbudsjettet</t>
  </si>
  <si>
    <t xml:space="preserve"> Statsbudsjettets reelle, underliggende utgiftsvekst</t>
  </si>
  <si>
    <t xml:space="preserve"> Utgifter i offentlig forvaltning</t>
  </si>
  <si>
    <t xml:space="preserve"> Netto driftsresultat og disposisjonsfond i kommunesektoren</t>
  </si>
  <si>
    <t xml:space="preserve"> Antall kommuner i ROBEK</t>
  </si>
  <si>
    <t xml:space="preserve"> Nettofinansinvesteringer og nettogjeld i kommunesektoren</t>
  </si>
  <si>
    <t xml:space="preserve"> Offentlig forvaltnings nettofinansinvesteringer</t>
  </si>
  <si>
    <t xml:space="preserve"> Offentlige skatter og avgifter. Prosent av BNP</t>
  </si>
  <si>
    <t xml:space="preserve"> Ledighetsgap, endringer i strukturelt oljekorrigert budsjettunderskudd og endringer i aktivitetskorreksjoner mv.</t>
  </si>
  <si>
    <t xml:space="preserve"> Endringer i markedsverdien av Statens pensjonsfond Utland. Mrd. kroner</t>
  </si>
  <si>
    <t xml:space="preserve"> Utviklingen i fondets markedsverdi og akkumulert kronekurseffekt. 1997 – 2022.  Mrd. kroner</t>
  </si>
  <si>
    <t xml:space="preserve"> Utgifter utenom lån og petroleum i Saldert budsjett 2023</t>
  </si>
  <si>
    <t xml:space="preserve"> Inntekter utenom lån og petroleum i Saldert budsjett 2023 fordelt på utvalgte hovedgrupper</t>
  </si>
  <si>
    <t xml:space="preserve"> Anslag for et regionsvektet snitt av spotprisen på elektrisitet på ulike tidspunkter (øre/kWh)</t>
  </si>
  <si>
    <t xml:space="preserve"> Strukturelt underskudd som andel av Statens pensjonsfond utland i 2022 og 2023, med og uten midlertidig korreksjon</t>
  </si>
  <si>
    <t xml:space="preserve"> Strukturelt underskudd som andel av trend-BNP for Fastlands-Norge i 2022 og 2023, med og uten midlertidig korreksjon.</t>
  </si>
  <si>
    <t xml:space="preserve"> Spredningen i disposisjonsfond i pst. av brutto driftsinntekter</t>
  </si>
  <si>
    <t xml:space="preserve"> Spredningen i disposisjonsfond per innbygger</t>
  </si>
  <si>
    <t xml:space="preserve"> Disposisjonsfond i pst. av brutto driftsinntekter for enkeltkommuner</t>
  </si>
  <si>
    <t xml:space="preserve"> Fordeling av endring i disposisjonsfond per innbygger</t>
  </si>
  <si>
    <t xml:space="preserve"> Husholdningenes gjeldsbelastning, rentebelastning og gjeldsbetjeningsgrad</t>
  </si>
  <si>
    <t xml:space="preserve"> Boligpriser i forhold til disponibel inntekt</t>
  </si>
  <si>
    <t xml:space="preserve"> Arbeidsmarkedstiltak for arbeidssøkere</t>
  </si>
  <si>
    <t xml:space="preserve"> Vekst i årslønn. Prosentvis endring fra foregående år</t>
  </si>
  <si>
    <t>Innhold</t>
  </si>
  <si>
    <t>Figurtittel</t>
  </si>
  <si>
    <t>År</t>
  </si>
  <si>
    <t>Budsjettimpuls</t>
  </si>
  <si>
    <t>Fig3-1</t>
  </si>
  <si>
    <t>Strukturelt underskudd i pst. av trend-BNP for Fastlands-Norge</t>
  </si>
  <si>
    <t>Fig3-2</t>
  </si>
  <si>
    <t>Forventet realavkastning i SPU</t>
  </si>
  <si>
    <t>Forventet realavkastning i SPU fra 2018</t>
  </si>
  <si>
    <t>Uttaksprosent</t>
  </si>
  <si>
    <t>Fig3-3</t>
  </si>
  <si>
    <t>Samlet overskudd</t>
  </si>
  <si>
    <t>Fig3-4</t>
  </si>
  <si>
    <t>Netto kontantstrøm</t>
  </si>
  <si>
    <t>Oljekorrigert underskudd mv.</t>
  </si>
  <si>
    <t>Nominell avkastning</t>
  </si>
  <si>
    <t>Kronekurs</t>
  </si>
  <si>
    <t>Markedsverdi</t>
  </si>
  <si>
    <t>Fig3-5</t>
  </si>
  <si>
    <t>Oljepengebruk som andel av utgifter i statsbudsjettet</t>
  </si>
  <si>
    <t>Fig3-6</t>
  </si>
  <si>
    <t>Underliggende utgiftsvekst</t>
  </si>
  <si>
    <t>Gjennomsnitt 2002-2019</t>
  </si>
  <si>
    <t>Fig3-7</t>
  </si>
  <si>
    <t>Gjennomsnitt 2007-2019</t>
  </si>
  <si>
    <t>Offentlige utgifter</t>
  </si>
  <si>
    <t>Fig3-8</t>
  </si>
  <si>
    <t>Netto driftsresultat</t>
  </si>
  <si>
    <t>TBU-norm</t>
  </si>
  <si>
    <t>Disposisjonsfond</t>
  </si>
  <si>
    <t>Fig3-9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</si>
  <si>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</si>
  <si>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</si>
  <si>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</si>
  <si>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</si>
  <si>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</si>
  <si>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</si>
  <si>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</si>
  <si>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</si>
  <si>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</si>
  <si>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</si>
  <si>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</si>
  <si>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</si>
  <si>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</si>
  <si>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</si>
  <si>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</si>
  <si>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</si>
  <si>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</si>
  <si>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</si>
  <si>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</si>
  <si>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</si>
  <si>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</si>
  <si>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</si>
  <si>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</si>
  <si>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31. mars&lt;br&gt;2023</t>
  </si>
  <si>
    <t>Kolonne1</t>
  </si>
  <si>
    <t>Kommuner i ROBEK</t>
  </si>
  <si>
    <t>Fig3-10</t>
  </si>
  <si>
    <t>Nettofinansinvesteringer</t>
  </si>
  <si>
    <t>Netto gjeld uten pensjonsreserve</t>
  </si>
  <si>
    <t>Fig3-11</t>
  </si>
  <si>
    <t>null</t>
  </si>
  <si>
    <t>Norge</t>
  </si>
  <si>
    <t>Euroområdet</t>
  </si>
  <si>
    <t>OECD-området</t>
  </si>
  <si>
    <t>Sverige</t>
  </si>
  <si>
    <t>Danmark</t>
  </si>
  <si>
    <t>Fig3-12</t>
  </si>
  <si>
    <t>Fastlands-Norge</t>
  </si>
  <si>
    <t>OECD</t>
  </si>
  <si>
    <t>Fig3-13</t>
  </si>
  <si>
    <t>Fig3-14</t>
  </si>
  <si>
    <t>Aktivitetskorreksjoner mv.</t>
  </si>
  <si>
    <t>Strukturelt oljekorrigert budsjettunderskudd</t>
  </si>
  <si>
    <t>Ledighetsgap</t>
  </si>
  <si>
    <t>Fig3-16</t>
  </si>
  <si>
    <t>Netto tilførsel</t>
  </si>
  <si>
    <t>Avkastning</t>
  </si>
  <si>
    <t>Valutakurs</t>
  </si>
  <si>
    <t>Samlet endring</t>
  </si>
  <si>
    <t>Fig3-17</t>
  </si>
  <si>
    <t>Fondsverdi</t>
  </si>
  <si>
    <t>Akkumulert kronekurseffekt</t>
  </si>
  <si>
    <t>Fondsverdi med uendretkronekurs siden 1996</t>
  </si>
  <si>
    <t>Fig3-18</t>
  </si>
  <si>
    <t>Beløp</t>
  </si>
  <si>
    <t>Serie</t>
  </si>
  <si>
    <t>Folketrygden (34 pst.)</t>
  </si>
  <si>
    <t>Helseforetak (12 pst.)</t>
  </si>
  <si>
    <t>Overføringer til kommuner og fylkeskommuner (17 pst.)</t>
  </si>
  <si>
    <t>Lønnsandel bruttobudsjetterte virksomheter (6 pst.)</t>
  </si>
  <si>
    <t>Øvrige (32 pst.)</t>
  </si>
  <si>
    <t>Fig3-19</t>
  </si>
  <si>
    <t>Selskapsskatt (9 pst.)</t>
  </si>
  <si>
    <t>Merverdiavgift (23 pst.)</t>
  </si>
  <si>
    <t>Arbeidsgiveravgift (14 pst.)</t>
  </si>
  <si>
    <t>Trygdeavgift (10 pst.)</t>
  </si>
  <si>
    <t>Øvrige skatte- og avgiftsinntekter (22 pst.)</t>
  </si>
  <si>
    <t>Andre inntekter (7 pst.)</t>
  </si>
  <si>
    <t>Overføring fra Statens pensjonsfond utland (15 pst.)</t>
  </si>
  <si>
    <t>Fig3-20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</si>
  <si>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</si>
  <si>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</si>
  <si>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</si>
  <si>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</si>
  <si>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</si>
  <si>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</si>
  <si>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</si>
  <si>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</si>
  <si>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</si>
  <si>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</si>
  <si>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</si>
  <si>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</si>
  <si>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</si>
  <si>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</si>
  <si>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</si>
  <si>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</si>
  <si>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</si>
  <si>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</si>
  <si>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</si>
  <si>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</si>
  <si>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</si>
  <si>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</si>
  <si>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</si>
  <si>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</si>
  <si>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</si>
  <si>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</si>
  <si>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</si>
  <si>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</si>
  <si>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</si>
  <si>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</si>
  <si>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</si>
  <si>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</si>
  <si>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</si>
  <si>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</si>
  <si>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</si>
  <si>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</si>
  <si>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</si>
  <si>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</si>
  <si>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</si>
  <si>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</si>
  <si>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</si>
  <si>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</si>
  <si>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</si>
  <si>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</si>
  <si>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</si>
  <si>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</si>
  <si>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</si>
  <si>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</si>
  <si>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</si>
  <si>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</si>
  <si>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</si>
  <si>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</si>
  <si>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</si>
  <si>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</si>
  <si>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</si>
  <si>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</si>
  <si>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</si>
  <si>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2023-10-01</t>
  </si>
  <si>
    <t>2023-11-01</t>
  </si>
  <si>
    <t>2023-12-01</t>
  </si>
  <si>
    <t>2024-01-01</t>
  </si>
  <si>
    <t>2024-02-01</t>
  </si>
  <si>
    <t>2024-03-01</t>
  </si>
  <si>
    <t>2024-04-01</t>
  </si>
  <si>
    <t>2024-05-01</t>
  </si>
  <si>
    <t>2024-06-01</t>
  </si>
  <si>
    <t>2024-07-01</t>
  </si>
  <si>
    <t>2024-08-01</t>
  </si>
  <si>
    <t>2024-09-01</t>
  </si>
  <si>
    <t>2024-10-01</t>
  </si>
  <si>
    <t>2024-11-01</t>
  </si>
  <si>
    <t>2024-12-01</t>
  </si>
  <si>
    <t>Tidspunkt</t>
  </si>
  <si>
    <t>Historie</t>
  </si>
  <si>
    <t>NB23</t>
  </si>
  <si>
    <t>RNB23</t>
  </si>
  <si>
    <t>Fig3-21</t>
  </si>
  <si>
    <t>Uten korreksjon</t>
  </si>
  <si>
    <t>Med korreksjon</t>
  </si>
  <si>
    <t>Fig3-22</t>
  </si>
  <si>
    <t>Fig3-23</t>
  </si>
  <si>
    <t>≤0</t>
  </si>
  <si>
    <t>(0, 5]</t>
  </si>
  <si>
    <t>(5, 10]</t>
  </si>
  <si>
    <t>(10 15]</t>
  </si>
  <si>
    <t>(15, 20]</t>
  </si>
  <si>
    <t>(20, 25]</t>
  </si>
  <si>
    <t>&gt;25</t>
  </si>
  <si>
    <t>Grupper</t>
  </si>
  <si>
    <t>Antall</t>
  </si>
  <si>
    <t>Fig3-24</t>
  </si>
  <si>
    <t>(0, 10]</t>
  </si>
  <si>
    <t>(10, 20]</t>
  </si>
  <si>
    <t>(20, 30]</t>
  </si>
  <si>
    <t>(30, 40]</t>
  </si>
  <si>
    <t>&gt;40</t>
  </si>
  <si>
    <t>Fig3-25</t>
  </si>
  <si>
    <t>Lødingen</t>
  </si>
  <si>
    <t>Gamvik</t>
  </si>
  <si>
    <t>Fauske - Fuossko</t>
  </si>
  <si>
    <t>Meløy</t>
  </si>
  <si>
    <t>Storfjord - Omasvuotna - Omasvuono</t>
  </si>
  <si>
    <t>Ulvik</t>
  </si>
  <si>
    <t>Sande</t>
  </si>
  <si>
    <t>Vevelstad</t>
  </si>
  <si>
    <t>Rauma</t>
  </si>
  <si>
    <t>Birkenes</t>
  </si>
  <si>
    <t>Midt-Telemark</t>
  </si>
  <si>
    <t>Sør-Varanger</t>
  </si>
  <si>
    <t>Vågan</t>
  </si>
  <si>
    <t>Vestnes</t>
  </si>
  <si>
    <t>Nesna</t>
  </si>
  <si>
    <t>Vestre Toten</t>
  </si>
  <si>
    <t>Kragerø</t>
  </si>
  <si>
    <t>Ålesund</t>
  </si>
  <si>
    <t>Hamarøy</t>
  </si>
  <si>
    <t>Kárášjohka-Karasjok</t>
  </si>
  <si>
    <t>Raarvihke - Røyrvik</t>
  </si>
  <si>
    <t>Bardu</t>
  </si>
  <si>
    <t>Steigen</t>
  </si>
  <si>
    <t>Hareid</t>
  </si>
  <si>
    <t>Gáivuotna - Kåfjord - Kaivuono</t>
  </si>
  <si>
    <t>Tvedestrand</t>
  </si>
  <si>
    <t>Saltdal</t>
  </si>
  <si>
    <t>Bømlo</t>
  </si>
  <si>
    <t>Tjeldsund</t>
  </si>
  <si>
    <t>Vadsø</t>
  </si>
  <si>
    <t>Hadsel</t>
  </si>
  <si>
    <t>Flesberg</t>
  </si>
  <si>
    <t>Elverum</t>
  </si>
  <si>
    <t>Froland</t>
  </si>
  <si>
    <t>Grue</t>
  </si>
  <si>
    <t>Indre Fosen</t>
  </si>
  <si>
    <t>Herøy (Møre og Romsdal)</t>
  </si>
  <si>
    <t>Øygarden</t>
  </si>
  <si>
    <t>Nord-Odal</t>
  </si>
  <si>
    <t>Nesbyen</t>
  </si>
  <si>
    <t>Hammerfest</t>
  </si>
  <si>
    <t>Søndre Land</t>
  </si>
  <si>
    <t>Åsnes</t>
  </si>
  <si>
    <t>Skiptvet</t>
  </si>
  <si>
    <t>Giske</t>
  </si>
  <si>
    <t>Stor-Elvdal</t>
  </si>
  <si>
    <t>Nissedal</t>
  </si>
  <si>
    <t>Alta</t>
  </si>
  <si>
    <t>Modalen</t>
  </si>
  <si>
    <t>Frogn</t>
  </si>
  <si>
    <t>Sunnfjord</t>
  </si>
  <si>
    <t>Osterøy</t>
  </si>
  <si>
    <t>Sørreisa</t>
  </si>
  <si>
    <t>Levanger</t>
  </si>
  <si>
    <t>Voss</t>
  </si>
  <si>
    <t>Austrheim</t>
  </si>
  <si>
    <t>Sykkylven</t>
  </si>
  <si>
    <t>Narvik</t>
  </si>
  <si>
    <t>Gloppen</t>
  </si>
  <si>
    <t>Kongsberg</t>
  </si>
  <si>
    <t>Kinn</t>
  </si>
  <si>
    <t>Ulstein</t>
  </si>
  <si>
    <t>Røros</t>
  </si>
  <si>
    <t>Vegårshei</t>
  </si>
  <si>
    <t>Tromsø</t>
  </si>
  <si>
    <t>Randaberg</t>
  </si>
  <si>
    <t>Kristiansund</t>
  </si>
  <si>
    <t>Vestvågøy</t>
  </si>
  <si>
    <t>Valle</t>
  </si>
  <si>
    <t>Andøy</t>
  </si>
  <si>
    <t>Holtålen</t>
  </si>
  <si>
    <t>Årdal</t>
  </si>
  <si>
    <t>Lillesand</t>
  </si>
  <si>
    <t>Stord</t>
  </si>
  <si>
    <t>Stryn</t>
  </si>
  <si>
    <t>Molde</t>
  </si>
  <si>
    <t>Leirfjord</t>
  </si>
  <si>
    <t>Arendal</t>
  </si>
  <si>
    <t>Fredrikstad</t>
  </si>
  <si>
    <t>Halden</t>
  </si>
  <si>
    <t>Nordreisa</t>
  </si>
  <si>
    <t>Seljord</t>
  </si>
  <si>
    <t>Averøy</t>
  </si>
  <si>
    <t>Båtsfjord</t>
  </si>
  <si>
    <t>Balsfjord</t>
  </si>
  <si>
    <t>Volda</t>
  </si>
  <si>
    <t>Bodø</t>
  </si>
  <si>
    <t>Målselv</t>
  </si>
  <si>
    <t>Lyngdal</t>
  </si>
  <si>
    <t>Malvik</t>
  </si>
  <si>
    <t>Øvre Eiker</t>
  </si>
  <si>
    <t>Sarpsborg</t>
  </si>
  <si>
    <t>Gjemnes</t>
  </si>
  <si>
    <t>Nore og Uvdal</t>
  </si>
  <si>
    <t>Askøy</t>
  </si>
  <si>
    <t>Ørsta</t>
  </si>
  <si>
    <t>Lyngen</t>
  </si>
  <si>
    <t>Folldal</t>
  </si>
  <si>
    <t>Lindesnes</t>
  </si>
  <si>
    <t>Rindal</t>
  </si>
  <si>
    <t>Lunner</t>
  </si>
  <si>
    <t>Modum</t>
  </si>
  <si>
    <t>Brønnøy</t>
  </si>
  <si>
    <t>Etne</t>
  </si>
  <si>
    <t>Porsgrunn</t>
  </si>
  <si>
    <t>Drangedal</t>
  </si>
  <si>
    <t>Sogndal</t>
  </si>
  <si>
    <t>Haugesund</t>
  </si>
  <si>
    <t>Stranda</t>
  </si>
  <si>
    <t>Drammen</t>
  </si>
  <si>
    <t>Strand</t>
  </si>
  <si>
    <t>Hvaler</t>
  </si>
  <si>
    <t>Hustadvika</t>
  </si>
  <si>
    <t>Fedje</t>
  </si>
  <si>
    <t>Ringerike</t>
  </si>
  <si>
    <t>Fyresdal</t>
  </si>
  <si>
    <t>Åmot</t>
  </si>
  <si>
    <t>Alver</t>
  </si>
  <si>
    <t>Lierne</t>
  </si>
  <si>
    <t>Midtre Gauldal</t>
  </si>
  <si>
    <t>Nome</t>
  </si>
  <si>
    <t>Stjørdal</t>
  </si>
  <si>
    <t>Flakstad</t>
  </si>
  <si>
    <t>Tynset</t>
  </si>
  <si>
    <t>Lørenskog</t>
  </si>
  <si>
    <t>Lillehammer</t>
  </si>
  <si>
    <t>Horten</t>
  </si>
  <si>
    <t>Frosta</t>
  </si>
  <si>
    <t>Hægebostad</t>
  </si>
  <si>
    <t>Senja</t>
  </si>
  <si>
    <t>Lund</t>
  </si>
  <si>
    <t>Gol</t>
  </si>
  <si>
    <t>Steinkjer</t>
  </si>
  <si>
    <t>Evje og Hornnes</t>
  </si>
  <si>
    <t>Høylandet</t>
  </si>
  <si>
    <t>Risør</t>
  </si>
  <si>
    <t>Heim</t>
  </si>
  <si>
    <t>Time</t>
  </si>
  <si>
    <t>Askvoll</t>
  </si>
  <si>
    <t>Aremark</t>
  </si>
  <si>
    <t>Flå</t>
  </si>
  <si>
    <t>Verdal</t>
  </si>
  <si>
    <t>Vinje</t>
  </si>
  <si>
    <t>Tingvoll</t>
  </si>
  <si>
    <t>Ibestad</t>
  </si>
  <si>
    <t>Hurdal</t>
  </si>
  <si>
    <t>Rælingen</t>
  </si>
  <si>
    <t>Flekkefjord</t>
  </si>
  <si>
    <t>Larvik</t>
  </si>
  <si>
    <t>Ullensvang</t>
  </si>
  <si>
    <t>Fjaler</t>
  </si>
  <si>
    <t>Ullensaker</t>
  </si>
  <si>
    <t>Siljan</t>
  </si>
  <si>
    <t>Fitjar</t>
  </si>
  <si>
    <t>Rollag</t>
  </si>
  <si>
    <t>Grong</t>
  </si>
  <si>
    <t>Alstahaug</t>
  </si>
  <si>
    <t>Alvdal</t>
  </si>
  <si>
    <t>Gjesdal</t>
  </si>
  <si>
    <t>Selbu</t>
  </si>
  <si>
    <t>Nesodden</t>
  </si>
  <si>
    <t>Rakkestad</t>
  </si>
  <si>
    <t>Sortland</t>
  </si>
  <si>
    <t>Grimstad</t>
  </si>
  <si>
    <t>Evenes</t>
  </si>
  <si>
    <t>Samnanger</t>
  </si>
  <si>
    <t>Vefsn</t>
  </si>
  <si>
    <t>Våler (Østfold)</t>
  </si>
  <si>
    <t>Salangen</t>
  </si>
  <si>
    <t>Gjøvik</t>
  </si>
  <si>
    <t>Ørland</t>
  </si>
  <si>
    <t>Bremanger</t>
  </si>
  <si>
    <t>Harstad</t>
  </si>
  <si>
    <t>Asker</t>
  </si>
  <si>
    <t>Bergen</t>
  </si>
  <si>
    <t>Tønsberg</t>
  </si>
  <si>
    <t>Sola</t>
  </si>
  <si>
    <t>Gjerstad</t>
  </si>
  <si>
    <t>Karmøy</t>
  </si>
  <si>
    <t>Gran</t>
  </si>
  <si>
    <t>Ås</t>
  </si>
  <si>
    <t>Oslo</t>
  </si>
  <si>
    <t>Loabák - Lavangen</t>
  </si>
  <si>
    <t>Os</t>
  </si>
  <si>
    <t>Indre Østfold</t>
  </si>
  <si>
    <t>Unjárga-Nesseby</t>
  </si>
  <si>
    <t>Stavanger</t>
  </si>
  <si>
    <t>Skien</t>
  </si>
  <si>
    <t>Namsos</t>
  </si>
  <si>
    <t>Kvinnherad</t>
  </si>
  <si>
    <t>Bamble</t>
  </si>
  <si>
    <t>Nordre Follo</t>
  </si>
  <si>
    <t>Sør-Fron</t>
  </si>
  <si>
    <t>Snåase - Snåsa</t>
  </si>
  <si>
    <t>Trondheim</t>
  </si>
  <si>
    <t>Sula</t>
  </si>
  <si>
    <t>Loppa</t>
  </si>
  <si>
    <t>Øystre Slidre</t>
  </si>
  <si>
    <t>Råde</t>
  </si>
  <si>
    <t>Eidsvoll</t>
  </si>
  <si>
    <t>Berlevåg</t>
  </si>
  <si>
    <t>Lier</t>
  </si>
  <si>
    <t>Røst</t>
  </si>
  <si>
    <t>Farsund</t>
  </si>
  <si>
    <t>Nittedal</t>
  </si>
  <si>
    <t>Melhus</t>
  </si>
  <si>
    <t>Inderøy</t>
  </si>
  <si>
    <t>Kristiansand</t>
  </si>
  <si>
    <t>Moss</t>
  </si>
  <si>
    <t>Øyer</t>
  </si>
  <si>
    <t>Sør-Odal</t>
  </si>
  <si>
    <t>Hol</t>
  </si>
  <si>
    <t>Engerdal</t>
  </si>
  <si>
    <t>Aure</t>
  </si>
  <si>
    <t>Lærdal</t>
  </si>
  <si>
    <t>Kvinesdal</t>
  </si>
  <si>
    <t>Notodden</t>
  </si>
  <si>
    <t>Lillestrøm</t>
  </si>
  <si>
    <t>Hamar</t>
  </si>
  <si>
    <t>Meråker</t>
  </si>
  <si>
    <t>Stad</t>
  </si>
  <si>
    <t>Hyllestad</t>
  </si>
  <si>
    <t>Grane</t>
  </si>
  <si>
    <t>Træna</t>
  </si>
  <si>
    <t>Enebakk</t>
  </si>
  <si>
    <t>Færder</t>
  </si>
  <si>
    <t>Gausdal</t>
  </si>
  <si>
    <t>Gildeskål</t>
  </si>
  <si>
    <t>Klepp</t>
  </si>
  <si>
    <t>Tolga</t>
  </si>
  <si>
    <t>Nordre Land</t>
  </si>
  <si>
    <t>Holmestrand</t>
  </si>
  <si>
    <t>Lesja</t>
  </si>
  <si>
    <t>Værøy</t>
  </si>
  <si>
    <t>Sel</t>
  </si>
  <si>
    <t>Sandnes</t>
  </si>
  <si>
    <t>Sauda</t>
  </si>
  <si>
    <t>Longyearbyen</t>
  </si>
  <si>
    <t>Orkland</t>
  </si>
  <si>
    <t>Tysvær</t>
  </si>
  <si>
    <t>Hjartdal</t>
  </si>
  <si>
    <t>Oppdal</t>
  </si>
  <si>
    <t>Aurskog-Høland</t>
  </si>
  <si>
    <t>Skjåk</t>
  </si>
  <si>
    <t>Sokndal</t>
  </si>
  <si>
    <t>Beiarn</t>
  </si>
  <si>
    <t>Nord-Fron</t>
  </si>
  <si>
    <t>Skaun</t>
  </si>
  <si>
    <t>Overhalla</t>
  </si>
  <si>
    <t>Eigersund</t>
  </si>
  <si>
    <t>Marker</t>
  </si>
  <si>
    <t>Trysil</t>
  </si>
  <si>
    <t>Ringsaker</t>
  </si>
  <si>
    <t>Kvam</t>
  </si>
  <si>
    <t>Sandefjord</t>
  </si>
  <si>
    <t>Bygland</t>
  </si>
  <si>
    <t>Kvæfjord</t>
  </si>
  <si>
    <t>Vestby</t>
  </si>
  <si>
    <t>Smøla</t>
  </si>
  <si>
    <t>Åfjord</t>
  </si>
  <si>
    <t>Vindafjord</t>
  </si>
  <si>
    <t>Jevnaker</t>
  </si>
  <si>
    <t>Flatanger</t>
  </si>
  <si>
    <t>Løten</t>
  </si>
  <si>
    <t>Nes</t>
  </si>
  <si>
    <t>Hattfjelldal</t>
  </si>
  <si>
    <t>Ringebu</t>
  </si>
  <si>
    <t>Stange</t>
  </si>
  <si>
    <t>Vang</t>
  </si>
  <si>
    <t>Sveio</t>
  </si>
  <si>
    <t>Osen</t>
  </si>
  <si>
    <t>Sigdal</t>
  </si>
  <si>
    <t>Åmli</t>
  </si>
  <si>
    <t>Bø</t>
  </si>
  <si>
    <t>Vågå</t>
  </si>
  <si>
    <t>Tysnes</t>
  </si>
  <si>
    <t>Sunndal</t>
  </si>
  <si>
    <t>Øksnes</t>
  </si>
  <si>
    <t>Hå</t>
  </si>
  <si>
    <t>Vaksdal</t>
  </si>
  <si>
    <t>Kongsvinger</t>
  </si>
  <si>
    <t>Kvænangen</t>
  </si>
  <si>
    <t>Leka</t>
  </si>
  <si>
    <t>Ål</t>
  </si>
  <si>
    <t>Hitra</t>
  </si>
  <si>
    <t>Sømna</t>
  </si>
  <si>
    <t>Nærøysund</t>
  </si>
  <si>
    <t>Dønna</t>
  </si>
  <si>
    <t>Nord-Aurdal</t>
  </si>
  <si>
    <t>Gratangen</t>
  </si>
  <si>
    <t>Nannestad</t>
  </si>
  <si>
    <t>Tinn</t>
  </si>
  <si>
    <t>Bjørnafjorden</t>
  </si>
  <si>
    <t>Austevoll</t>
  </si>
  <si>
    <t>Hemsedal</t>
  </si>
  <si>
    <t>Etnedal</t>
  </si>
  <si>
    <t>Vik</t>
  </si>
  <si>
    <t>Tokke</t>
  </si>
  <si>
    <t>Solund</t>
  </si>
  <si>
    <t>Namsskogan</t>
  </si>
  <si>
    <t>Luster</t>
  </si>
  <si>
    <t>Skjervøy</t>
  </si>
  <si>
    <t>Hjelmeland</t>
  </si>
  <si>
    <t>Sirdal</t>
  </si>
  <si>
    <t>Bjerkreim</t>
  </si>
  <si>
    <t>Bærum</t>
  </si>
  <si>
    <t>Lom</t>
  </si>
  <si>
    <t>Vardø</t>
  </si>
  <si>
    <t>Hasvik</t>
  </si>
  <si>
    <t>Gjerdrum</t>
  </si>
  <si>
    <t>Tydal</t>
  </si>
  <si>
    <t>Karlsøy</t>
  </si>
  <si>
    <t>Utsira</t>
  </si>
  <si>
    <t>Rana</t>
  </si>
  <si>
    <t>Gulen</t>
  </si>
  <si>
    <t>Bokn</t>
  </si>
  <si>
    <t>Lebesby</t>
  </si>
  <si>
    <t>Vestre Slidre</t>
  </si>
  <si>
    <t>Eidfjord</t>
  </si>
  <si>
    <t>Frøya</t>
  </si>
  <si>
    <t>Masfjorden</t>
  </si>
  <si>
    <t>Aurland</t>
  </si>
  <si>
    <t>Bykle</t>
  </si>
  <si>
    <t>Kvitsøy</t>
  </si>
  <si>
    <t>Rødøy</t>
  </si>
  <si>
    <t>Herøy (Nordland)</t>
  </si>
  <si>
    <t>Rendalen</t>
  </si>
  <si>
    <t>Bindal</t>
  </si>
  <si>
    <t>Åseral</t>
  </si>
  <si>
    <t>Lurøy</t>
  </si>
  <si>
    <t>Suldal</t>
  </si>
  <si>
    <t>Aukra</t>
  </si>
  <si>
    <t>Kommune</t>
  </si>
  <si>
    <t>Disposisjonsfond / driftsinntektene 2022</t>
  </si>
  <si>
    <t>Fig3-26</t>
  </si>
  <si>
    <t>&gt;20</t>
  </si>
  <si>
    <t>Fig3-27</t>
  </si>
  <si>
    <t>1983-03-31</t>
  </si>
  <si>
    <t>1983-06-30</t>
  </si>
  <si>
    <t>1983-09-30</t>
  </si>
  <si>
    <t>1983-12-31</t>
  </si>
  <si>
    <t>1984-03-31</t>
  </si>
  <si>
    <t>1984-06-30</t>
  </si>
  <si>
    <t>1984-09-30</t>
  </si>
  <si>
    <t>1984-12-31</t>
  </si>
  <si>
    <t>1985-03-31</t>
  </si>
  <si>
    <t>1985-06-30</t>
  </si>
  <si>
    <t>1985-09-30</t>
  </si>
  <si>
    <t>1985-12-31</t>
  </si>
  <si>
    <t>1986-03-31</t>
  </si>
  <si>
    <t>1986-06-30</t>
  </si>
  <si>
    <t>1986-09-30</t>
  </si>
  <si>
    <t>1986-12-31</t>
  </si>
  <si>
    <t>1987-03-31</t>
  </si>
  <si>
    <t>1987-06-30</t>
  </si>
  <si>
    <t>1987-09-30</t>
  </si>
  <si>
    <t>1987-12-31</t>
  </si>
  <si>
    <t>1988-03-31</t>
  </si>
  <si>
    <t>1988-06-30</t>
  </si>
  <si>
    <t>1988-09-30</t>
  </si>
  <si>
    <t>1988-12-31</t>
  </si>
  <si>
    <t>1989-03-31</t>
  </si>
  <si>
    <t>1989-06-30</t>
  </si>
  <si>
    <t>1989-09-30</t>
  </si>
  <si>
    <t>1989-12-31</t>
  </si>
  <si>
    <t>1990-03-31</t>
  </si>
  <si>
    <t>1990-06-30</t>
  </si>
  <si>
    <t>1990-09-30</t>
  </si>
  <si>
    <t>1990-12-31</t>
  </si>
  <si>
    <t>1991-03-31</t>
  </si>
  <si>
    <t>1991-06-30</t>
  </si>
  <si>
    <t>1991-09-30</t>
  </si>
  <si>
    <t>1991-12-31</t>
  </si>
  <si>
    <t>1992-03-31</t>
  </si>
  <si>
    <t>1992-06-30</t>
  </si>
  <si>
    <t>1992-09-30</t>
  </si>
  <si>
    <t>1992-12-31</t>
  </si>
  <si>
    <t>1993-03-31</t>
  </si>
  <si>
    <t>1993-06-30</t>
  </si>
  <si>
    <t>1993-09-30</t>
  </si>
  <si>
    <t>1993-12-31</t>
  </si>
  <si>
    <t>1994-03-31</t>
  </si>
  <si>
    <t>1994-06-30</t>
  </si>
  <si>
    <t>1994-09-30</t>
  </si>
  <si>
    <t>1994-12-31</t>
  </si>
  <si>
    <t>1995-03-31</t>
  </si>
  <si>
    <t>1995-06-30</t>
  </si>
  <si>
    <t>1995-09-30</t>
  </si>
  <si>
    <t>1995-12-31</t>
  </si>
  <si>
    <t>1996-03-31</t>
  </si>
  <si>
    <t>1996-06-30</t>
  </si>
  <si>
    <t>1996-09-30</t>
  </si>
  <si>
    <t>1996-12-31</t>
  </si>
  <si>
    <t>1997-03-31</t>
  </si>
  <si>
    <t>1997-06-30</t>
  </si>
  <si>
    <t>1997-09-30</t>
  </si>
  <si>
    <t>1997-12-31</t>
  </si>
  <si>
    <t>1998-03-31</t>
  </si>
  <si>
    <t>1998-06-30</t>
  </si>
  <si>
    <t>1998-09-30</t>
  </si>
  <si>
    <t>1998-12-31</t>
  </si>
  <si>
    <t>1999-03-31</t>
  </si>
  <si>
    <t>1999-06-30</t>
  </si>
  <si>
    <t>1999-09-30</t>
  </si>
  <si>
    <t>1999-12-31</t>
  </si>
  <si>
    <t>2000-03-31</t>
  </si>
  <si>
    <t>2000-06-30</t>
  </si>
  <si>
    <t>2000-09-30</t>
  </si>
  <si>
    <t>2000-12-31</t>
  </si>
  <si>
    <t>2001-03-31</t>
  </si>
  <si>
    <t>2001-06-30</t>
  </si>
  <si>
    <t>2001-09-30</t>
  </si>
  <si>
    <t>2001-12-31</t>
  </si>
  <si>
    <t>2002-03-31</t>
  </si>
  <si>
    <t>2002-06-30</t>
  </si>
  <si>
    <t>2002-09-30</t>
  </si>
  <si>
    <t>2002-12-31</t>
  </si>
  <si>
    <t>2003-03-31</t>
  </si>
  <si>
    <t>2003-06-30</t>
  </si>
  <si>
    <t>2003-09-30</t>
  </si>
  <si>
    <t>2003-12-31</t>
  </si>
  <si>
    <t>2004-03-31</t>
  </si>
  <si>
    <t>2004-06-30</t>
  </si>
  <si>
    <t>2004-09-30</t>
  </si>
  <si>
    <t>2004-12-31</t>
  </si>
  <si>
    <t>2005-03-31</t>
  </si>
  <si>
    <t>2005-06-30</t>
  </si>
  <si>
    <t>2005-09-30</t>
  </si>
  <si>
    <t>2005-12-31</t>
  </si>
  <si>
    <t>2006-03-31</t>
  </si>
  <si>
    <t>2006-06-30</t>
  </si>
  <si>
    <t>2006-09-30</t>
  </si>
  <si>
    <t>2006-12-31</t>
  </si>
  <si>
    <t>2007-03-31</t>
  </si>
  <si>
    <t>2007-06-30</t>
  </si>
  <si>
    <t>2007-09-30</t>
  </si>
  <si>
    <t>2007-12-31</t>
  </si>
  <si>
    <t>2008-03-31</t>
  </si>
  <si>
    <t>2008-06-30</t>
  </si>
  <si>
    <t>2008-09-30</t>
  </si>
  <si>
    <t>2008-12-31</t>
  </si>
  <si>
    <t>2009-03-31</t>
  </si>
  <si>
    <t>2009-06-30</t>
  </si>
  <si>
    <t>2009-09-30</t>
  </si>
  <si>
    <t>2009-12-31</t>
  </si>
  <si>
    <t>2010-03-31</t>
  </si>
  <si>
    <t>2010-06-30</t>
  </si>
  <si>
    <t>2010-09-30</t>
  </si>
  <si>
    <t>2010-12-31</t>
  </si>
  <si>
    <t>2011-03-31</t>
  </si>
  <si>
    <t>2011-06-30</t>
  </si>
  <si>
    <t>2011-09-30</t>
  </si>
  <si>
    <t>2011-12-31</t>
  </si>
  <si>
    <t>2012-03-31</t>
  </si>
  <si>
    <t>2012-06-30</t>
  </si>
  <si>
    <t>2012-09-30</t>
  </si>
  <si>
    <t>2012-12-31</t>
  </si>
  <si>
    <t>2013-03-31</t>
  </si>
  <si>
    <t>2013-06-30</t>
  </si>
  <si>
    <t>2013-09-30</t>
  </si>
  <si>
    <t>2013-12-31</t>
  </si>
  <si>
    <t>2014-03-31</t>
  </si>
  <si>
    <t>2014-06-30</t>
  </si>
  <si>
    <t>2014-09-30</t>
  </si>
  <si>
    <t>2014-12-31</t>
  </si>
  <si>
    <t>2015-03-31</t>
  </si>
  <si>
    <t>2015-06-30</t>
  </si>
  <si>
    <t>2015-09-30</t>
  </si>
  <si>
    <t>2015-12-31</t>
  </si>
  <si>
    <t>2016-03-31</t>
  </si>
  <si>
    <t>2016-06-30</t>
  </si>
  <si>
    <t>2016-09-30</t>
  </si>
  <si>
    <t>2016-12-31</t>
  </si>
  <si>
    <t>2017-03-31</t>
  </si>
  <si>
    <t>2017-06-30</t>
  </si>
  <si>
    <t>2017-09-30</t>
  </si>
  <si>
    <t>2017-12-31</t>
  </si>
  <si>
    <t>2018-03-31</t>
  </si>
  <si>
    <t>2018-06-30</t>
  </si>
  <si>
    <t>2018-09-30</t>
  </si>
  <si>
    <t>2018-12-31</t>
  </si>
  <si>
    <t>2019-03-31</t>
  </si>
  <si>
    <t>2019-06-30</t>
  </si>
  <si>
    <t>2019-09-30</t>
  </si>
  <si>
    <t>2019-12-31</t>
  </si>
  <si>
    <t>2020-03-31</t>
  </si>
  <si>
    <t>2020-06-30</t>
  </si>
  <si>
    <t>2020-09-30</t>
  </si>
  <si>
    <t>2020-12-31</t>
  </si>
  <si>
    <t>2021-03-31</t>
  </si>
  <si>
    <t>2021-06-30</t>
  </si>
  <si>
    <t>2021-09-30</t>
  </si>
  <si>
    <t>2021-12-31</t>
  </si>
  <si>
    <t>2022-03-31</t>
  </si>
  <si>
    <t>2022-06-30</t>
  </si>
  <si>
    <t>2022-09-30</t>
  </si>
  <si>
    <t>2022-12-31</t>
  </si>
  <si>
    <t>Gjeldsbelastning, venstre akse</t>
  </si>
  <si>
    <t>Gjeldsbetjeningsgrad, høyre akse</t>
  </si>
  <si>
    <t>Rentebelastning, høyre akse</t>
  </si>
  <si>
    <t>Fig3-28</t>
  </si>
  <si>
    <t>Boligpriser / disponibel inntekt</t>
  </si>
  <si>
    <t>Fig3-29</t>
  </si>
  <si>
    <t>Årstall</t>
  </si>
  <si>
    <t>Arbeidsmarkedstiltak for arbeidssøkere, 1000 personer (v.a.)</t>
  </si>
  <si>
    <t>Registrert ledighet i prosent (h.a.)</t>
  </si>
  <si>
    <t>Fig3-30</t>
  </si>
  <si>
    <t>Frontfagsramme</t>
  </si>
  <si>
    <t>Faktisk lønnsvekst i industrien</t>
  </si>
  <si>
    <t>Samlet lønnsvekst</t>
  </si>
  <si>
    <t>Fig3-31</t>
  </si>
  <si>
    <t xml:space="preserve"> Strukturelt oljekorrigert budsjettunderskudd. Prosent av trend-BNP for fastlands-Norge</t>
  </si>
  <si>
    <t xml:space="preserve"> Strukturelt oljekorrigert budsjettunderskudd. Prosent av Statens pensjonsfond utland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</si>
</sst>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topLeftCell="A7" workbookViewId="0">
      <selection activeCell="B15" sqref="B15"/>
    </sheetView>
  </sheetViews>
  <sheetFormatPr baseColWidth="10" defaultColWidth="8.85546875" defaultRowHeight="16.5" x14ac:dyDescent="0.3"/>
  <cols>
    <col min="1" max="1" width="20.7109375" style="1" customWidth="1"/>
    <col min="2" max="2" width="160.7109375" style="1" customWidth="1"/>
  </cols>
  <sheetData>
    <row r="1" spans="1:2" x14ac:dyDescent="0.25">
      <c r="A1" s="2" t="s">
        <v>27</v>
      </c>
      <c r="B1" s="2" t="s">
        <v>28</v>
      </c>
    </row>
    <row r="2" spans="1:2" x14ac:dyDescent="0.3">
      <c r="A2" s="1" t="str">
        <f>HYPERLINK("#'Fig3-1'!A1", "Fig3-1")</f>
        <v>Fig3-1</v>
      </c>
      <c r="B2" s="1" t="s">
        <v>0</v>
      </c>
    </row>
    <row r="3" spans="1:2" x14ac:dyDescent="0.3">
      <c r="A3" s="1" t="str">
        <f>HYPERLINK("#'Fig3-2'!A1", "Fig3-2")</f>
        <v>Fig3-2</v>
      </c>
      <c r="B3" s="1" t="s">
        <v>736</v>
      </c>
    </row>
    <row r="4" spans="1:2" x14ac:dyDescent="0.3">
      <c r="A4" s="1" t="str">
        <f>HYPERLINK("#'Fig3-3'!A1", "Fig3-3")</f>
        <v>Fig3-3</v>
      </c>
      <c r="B4" s="1" t="s">
        <v>737</v>
      </c>
    </row>
    <row r="5" spans="1:2" x14ac:dyDescent="0.3">
      <c r="A5" s="1" t="str">
        <f>HYPERLINK("#'Fig3-4'!A1", "Fig3-4")</f>
        <v>Fig3-4</v>
      </c>
      <c r="B5" s="1" t="s">
        <v>1</v>
      </c>
    </row>
    <row r="6" spans="1:2" x14ac:dyDescent="0.3">
      <c r="A6" s="1" t="str">
        <f>HYPERLINK("#'Fig3-5'!A1", "Fig3-5")</f>
        <v>Fig3-5</v>
      </c>
      <c r="B6" s="1" t="s">
        <v>2</v>
      </c>
    </row>
    <row r="7" spans="1:2" x14ac:dyDescent="0.3">
      <c r="A7" s="1" t="str">
        <f>HYPERLINK("#'Fig3-6'!A1", "Fig3-6")</f>
        <v>Fig3-6</v>
      </c>
      <c r="B7" s="1" t="s">
        <v>3</v>
      </c>
    </row>
    <row r="8" spans="1:2" x14ac:dyDescent="0.3">
      <c r="A8" s="1" t="str">
        <f>HYPERLINK("#'Fig3-7'!A1", "Fig3-7")</f>
        <v>Fig3-7</v>
      </c>
      <c r="B8" s="1" t="s">
        <v>4</v>
      </c>
    </row>
    <row r="9" spans="1:2" x14ac:dyDescent="0.3">
      <c r="A9" s="1" t="str">
        <f>HYPERLINK("#'Fig3-8'!A1", "Fig3-8")</f>
        <v>Fig3-8</v>
      </c>
      <c r="B9" s="1" t="s">
        <v>5</v>
      </c>
    </row>
    <row r="10" spans="1:2" x14ac:dyDescent="0.3">
      <c r="A10" s="1" t="str">
        <f>HYPERLINK("#'Fig3-9'!A1", "Fig3-9")</f>
        <v>Fig3-9</v>
      </c>
      <c r="B10" s="1" t="s">
        <v>6</v>
      </c>
    </row>
    <row r="11" spans="1:2" x14ac:dyDescent="0.3">
      <c r="A11" s="1" t="str">
        <f>HYPERLINK("#'Fig3-10'!A1", "Fig3-10")</f>
        <v>Fig3-10</v>
      </c>
      <c r="B11" s="1" t="s">
        <v>7</v>
      </c>
    </row>
    <row r="12" spans="1:2" x14ac:dyDescent="0.3">
      <c r="A12" s="1" t="str">
        <f>HYPERLINK("#'Fig3-11'!A1", "Fig3-11")</f>
        <v>Fig3-11</v>
      </c>
      <c r="B12" s="1" t="s">
        <v>8</v>
      </c>
    </row>
    <row r="13" spans="1:2" x14ac:dyDescent="0.3">
      <c r="A13" s="1" t="str">
        <f>HYPERLINK("#'Fig3-12'!A1", "Fig3-12")</f>
        <v>Fig3-12</v>
      </c>
      <c r="B13" s="1" t="s">
        <v>9</v>
      </c>
    </row>
    <row r="14" spans="1:2" x14ac:dyDescent="0.3">
      <c r="A14" s="1" t="str">
        <f>HYPERLINK("#'Fig3-13'!A1", "Fig3-13")</f>
        <v>Fig3-13</v>
      </c>
      <c r="B14" s="1" t="s">
        <v>10</v>
      </c>
    </row>
    <row r="15" spans="1:2" x14ac:dyDescent="0.3">
      <c r="A15" s="1" t="str">
        <f>HYPERLINK("#'Fig3-14'!A1", "Fig3-14")</f>
        <v>Fig3-14</v>
      </c>
      <c r="B15" s="1" t="s">
        <v>5</v>
      </c>
    </row>
    <row r="16" spans="1:2" x14ac:dyDescent="0.3">
      <c r="A16" s="1" t="str">
        <f>HYPERLINK("#'Fig3-16'!A1", "Fig3-16")</f>
        <v>Fig3-16</v>
      </c>
      <c r="B16" s="1" t="s">
        <v>11</v>
      </c>
    </row>
    <row r="17" spans="1:2" x14ac:dyDescent="0.3">
      <c r="A17" s="1" t="str">
        <f>HYPERLINK("#'Fig3-17'!A1", "Fig3-17")</f>
        <v>Fig3-17</v>
      </c>
      <c r="B17" s="1" t="s">
        <v>12</v>
      </c>
    </row>
    <row r="18" spans="1:2" x14ac:dyDescent="0.3">
      <c r="A18" s="1" t="str">
        <f>HYPERLINK("#'Fig3-18'!A1", "Fig3-18")</f>
        <v>Fig3-18</v>
      </c>
      <c r="B18" s="1" t="s">
        <v>13</v>
      </c>
    </row>
    <row r="19" spans="1:2" x14ac:dyDescent="0.3">
      <c r="A19" s="1" t="str">
        <f>HYPERLINK("#'Fig3-19'!A1", "Fig3-19")</f>
        <v>Fig3-19</v>
      </c>
      <c r="B19" s="1" t="s">
        <v>14</v>
      </c>
    </row>
    <row r="20" spans="1:2" x14ac:dyDescent="0.3">
      <c r="A20" s="1" t="str">
        <f>HYPERLINK("#'Fig3-20'!A1", "Fig3-20")</f>
        <v>Fig3-20</v>
      </c>
      <c r="B20" s="1" t="s">
        <v>15</v>
      </c>
    </row>
    <row r="21" spans="1:2" x14ac:dyDescent="0.3">
      <c r="A21" s="1" t="str">
        <f>HYPERLINK("#'Fig3-21'!A1", "Fig3-21")</f>
        <v>Fig3-21</v>
      </c>
      <c r="B21" s="1" t="s">
        <v>16</v>
      </c>
    </row>
    <row r="22" spans="1:2" x14ac:dyDescent="0.3">
      <c r="A22" s="1" t="str">
        <f>HYPERLINK("#'Fig3-22'!A1", "Fig3-22")</f>
        <v>Fig3-22</v>
      </c>
      <c r="B22" s="1" t="s">
        <v>17</v>
      </c>
    </row>
    <row r="23" spans="1:2" x14ac:dyDescent="0.3">
      <c r="A23" s="1" t="str">
        <f>HYPERLINK("#'Fig3-23'!A1", "Fig3-23")</f>
        <v>Fig3-23</v>
      </c>
      <c r="B23" s="1" t="s">
        <v>18</v>
      </c>
    </row>
    <row r="24" spans="1:2" x14ac:dyDescent="0.3">
      <c r="A24" s="1" t="str">
        <f>HYPERLINK("#'Fig3-24'!A1", "Fig3-24")</f>
        <v>Fig3-24</v>
      </c>
      <c r="B24" s="1" t="s">
        <v>19</v>
      </c>
    </row>
    <row r="25" spans="1:2" x14ac:dyDescent="0.3">
      <c r="A25" s="1" t="str">
        <f>HYPERLINK("#'Fig3-25'!A1", "Fig3-25")</f>
        <v>Fig3-25</v>
      </c>
      <c r="B25" s="1" t="s">
        <v>20</v>
      </c>
    </row>
    <row r="26" spans="1:2" x14ac:dyDescent="0.3">
      <c r="A26" s="1" t="str">
        <f>HYPERLINK("#'Fig3-26'!A1", "Fig3-26")</f>
        <v>Fig3-26</v>
      </c>
      <c r="B26" s="1" t="s">
        <v>21</v>
      </c>
    </row>
    <row r="27" spans="1:2" x14ac:dyDescent="0.3">
      <c r="A27" s="1" t="str">
        <f>HYPERLINK("#'Fig3-27'!A1", "Fig3-27")</f>
        <v>Fig3-27</v>
      </c>
      <c r="B27" s="1" t="s">
        <v>22</v>
      </c>
    </row>
    <row r="28" spans="1:2" x14ac:dyDescent="0.3">
      <c r="A28" s="1" t="str">
        <f>HYPERLINK("#'Fig3-28'!A1", "Fig3-28")</f>
        <v>Fig3-28</v>
      </c>
      <c r="B28" s="1" t="s">
        <v>23</v>
      </c>
    </row>
    <row r="29" spans="1:2" x14ac:dyDescent="0.3">
      <c r="A29" s="1" t="str">
        <f>HYPERLINK("#'Fig3-29'!A1", "Fig3-29")</f>
        <v>Fig3-29</v>
      </c>
      <c r="B29" s="1" t="s">
        <v>24</v>
      </c>
    </row>
    <row r="30" spans="1:2" x14ac:dyDescent="0.3">
      <c r="A30" s="1" t="str">
        <f>HYPERLINK("#'Fig3-30'!A1", "Fig3-30")</f>
        <v>Fig3-30</v>
      </c>
      <c r="B30" s="1" t="s">
        <v>25</v>
      </c>
    </row>
    <row r="31" spans="1:2" x14ac:dyDescent="0.3">
      <c r="A31" s="1" t="str">
        <f>HYPERLINK("#'Fig3-31'!A1", "Fig3-31")</f>
        <v>Fig3-31</v>
      </c>
      <c r="B31" s="1" t="s">
        <v>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workbookViewId="0"/>
  </sheetViews>
  <sheetFormatPr baseColWidth="10" defaultColWidth="8.85546875" defaultRowHeight="16.5" x14ac:dyDescent="0.3"/>
  <cols>
    <col min="1" max="4" width="20.7109375" style="1" customWidth="1"/>
  </cols>
  <sheetData>
    <row r="1" spans="1:4" x14ac:dyDescent="0.3">
      <c r="A1" s="2" t="s">
        <v>57</v>
      </c>
    </row>
    <row r="3" spans="1:4" x14ac:dyDescent="0.25">
      <c r="A3" s="2" t="s">
        <v>29</v>
      </c>
      <c r="B3" s="2" t="s">
        <v>54</v>
      </c>
      <c r="C3" s="2" t="s">
        <v>55</v>
      </c>
      <c r="D3" s="2" t="s">
        <v>56</v>
      </c>
    </row>
    <row r="4" spans="1:4" x14ac:dyDescent="0.3">
      <c r="A4" s="1">
        <v>2005</v>
      </c>
      <c r="B4" s="1">
        <v>2.4</v>
      </c>
      <c r="D4" s="1">
        <v>4.8</v>
      </c>
    </row>
    <row r="5" spans="1:4" x14ac:dyDescent="0.3">
      <c r="A5" s="1">
        <v>2006</v>
      </c>
      <c r="B5" s="1">
        <v>4.9000000000000004</v>
      </c>
      <c r="D5" s="1">
        <v>7.8</v>
      </c>
    </row>
    <row r="6" spans="1:4" x14ac:dyDescent="0.3">
      <c r="A6" s="1">
        <v>2007</v>
      </c>
      <c r="B6" s="1">
        <v>1.3</v>
      </c>
      <c r="D6" s="1">
        <v>6.9</v>
      </c>
    </row>
    <row r="7" spans="1:4" x14ac:dyDescent="0.3">
      <c r="A7" s="1">
        <v>2008</v>
      </c>
      <c r="B7" s="1">
        <v>-1</v>
      </c>
      <c r="D7" s="1">
        <v>5.2</v>
      </c>
    </row>
    <row r="8" spans="1:4" x14ac:dyDescent="0.3">
      <c r="A8" s="1">
        <v>2009</v>
      </c>
      <c r="B8" s="1">
        <v>1.6</v>
      </c>
      <c r="D8" s="1">
        <v>5.8</v>
      </c>
    </row>
    <row r="9" spans="1:4" x14ac:dyDescent="0.3">
      <c r="A9" s="1">
        <v>2010</v>
      </c>
      <c r="B9" s="1">
        <v>1.8</v>
      </c>
      <c r="D9" s="1">
        <v>6.3</v>
      </c>
    </row>
    <row r="10" spans="1:4" x14ac:dyDescent="0.3">
      <c r="A10" s="1">
        <v>2011</v>
      </c>
      <c r="B10" s="1">
        <v>1.4</v>
      </c>
      <c r="D10" s="1">
        <v>6.4</v>
      </c>
    </row>
    <row r="11" spans="1:4" x14ac:dyDescent="0.3">
      <c r="A11" s="1">
        <v>2012</v>
      </c>
      <c r="B11" s="1">
        <v>2</v>
      </c>
      <c r="D11" s="1">
        <v>6.8</v>
      </c>
    </row>
    <row r="12" spans="1:4" x14ac:dyDescent="0.3">
      <c r="A12" s="1">
        <v>2013</v>
      </c>
      <c r="B12" s="1">
        <v>1.5</v>
      </c>
      <c r="D12" s="1">
        <v>6.8</v>
      </c>
    </row>
    <row r="13" spans="1:4" x14ac:dyDescent="0.3">
      <c r="A13" s="1">
        <v>2014</v>
      </c>
      <c r="B13" s="1">
        <v>1.5</v>
      </c>
      <c r="C13" s="1">
        <v>2</v>
      </c>
      <c r="D13" s="1">
        <v>6.9</v>
      </c>
    </row>
    <row r="14" spans="1:4" x14ac:dyDescent="0.3">
      <c r="A14" s="1">
        <v>2015</v>
      </c>
      <c r="B14" s="1">
        <v>3.2</v>
      </c>
      <c r="C14" s="1">
        <v>2</v>
      </c>
      <c r="D14" s="1">
        <v>8.1999999999999993</v>
      </c>
    </row>
    <row r="15" spans="1:4" x14ac:dyDescent="0.3">
      <c r="A15" s="1">
        <v>2016</v>
      </c>
      <c r="B15" s="1">
        <v>4.2</v>
      </c>
      <c r="C15" s="1">
        <v>2</v>
      </c>
      <c r="D15" s="1">
        <v>10.199999999999999</v>
      </c>
    </row>
    <row r="16" spans="1:4" x14ac:dyDescent="0.3">
      <c r="A16" s="1">
        <v>2017</v>
      </c>
      <c r="B16" s="1">
        <v>3.9</v>
      </c>
      <c r="C16" s="1">
        <v>2</v>
      </c>
      <c r="D16" s="1">
        <v>11.4</v>
      </c>
    </row>
    <row r="17" spans="1:4" x14ac:dyDescent="0.3">
      <c r="A17" s="1">
        <v>2018</v>
      </c>
      <c r="B17" s="1">
        <v>2.8</v>
      </c>
      <c r="C17" s="1">
        <v>2</v>
      </c>
      <c r="D17" s="1">
        <v>12.4</v>
      </c>
    </row>
    <row r="18" spans="1:4" x14ac:dyDescent="0.3">
      <c r="A18" s="1">
        <v>2019</v>
      </c>
      <c r="B18" s="1">
        <v>2</v>
      </c>
      <c r="C18" s="1">
        <v>2</v>
      </c>
      <c r="D18" s="1">
        <v>12.2</v>
      </c>
    </row>
    <row r="19" spans="1:4" x14ac:dyDescent="0.3">
      <c r="A19" s="1">
        <v>2020</v>
      </c>
      <c r="B19" s="1">
        <v>3.1</v>
      </c>
      <c r="C19" s="1">
        <v>2</v>
      </c>
      <c r="D19" s="1">
        <v>11.8</v>
      </c>
    </row>
    <row r="20" spans="1:4" x14ac:dyDescent="0.3">
      <c r="A20" s="1">
        <v>2021</v>
      </c>
      <c r="B20" s="1">
        <v>4.7</v>
      </c>
      <c r="C20" s="1">
        <v>2</v>
      </c>
      <c r="D20" s="1">
        <v>13.8</v>
      </c>
    </row>
    <row r="21" spans="1:4" x14ac:dyDescent="0.3">
      <c r="A21" s="1">
        <v>2022</v>
      </c>
      <c r="B21" s="1">
        <v>3.5</v>
      </c>
      <c r="C21" s="1">
        <v>2</v>
      </c>
      <c r="D21" s="1">
        <v>14.8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7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84</v>
      </c>
    </row>
    <row r="3" spans="1:2" x14ac:dyDescent="0.25">
      <c r="A3" s="2" t="s">
        <v>82</v>
      </c>
      <c r="B3" s="2" t="s">
        <v>83</v>
      </c>
    </row>
    <row r="4" spans="1:2" x14ac:dyDescent="0.3">
      <c r="A4" s="1" t="s">
        <v>58</v>
      </c>
      <c r="B4" s="1">
        <v>57</v>
      </c>
    </row>
    <row r="5" spans="1:2" x14ac:dyDescent="0.3">
      <c r="A5" s="1" t="s">
        <v>59</v>
      </c>
      <c r="B5" s="1">
        <v>81</v>
      </c>
    </row>
    <row r="6" spans="1:2" x14ac:dyDescent="0.3">
      <c r="A6" s="1" t="s">
        <v>60</v>
      </c>
      <c r="B6" s="1">
        <v>79</v>
      </c>
    </row>
    <row r="7" spans="1:2" x14ac:dyDescent="0.3">
      <c r="A7" s="1" t="s">
        <v>61</v>
      </c>
      <c r="B7" s="1">
        <v>108</v>
      </c>
    </row>
    <row r="8" spans="1:2" x14ac:dyDescent="0.3">
      <c r="A8" s="1" t="s">
        <v>62</v>
      </c>
      <c r="B8" s="1">
        <v>118</v>
      </c>
    </row>
    <row r="9" spans="1:2" x14ac:dyDescent="0.3">
      <c r="A9" s="1" t="s">
        <v>63</v>
      </c>
      <c r="B9" s="1">
        <v>88</v>
      </c>
    </row>
    <row r="10" spans="1:2" x14ac:dyDescent="0.3">
      <c r="A10" s="1" t="s">
        <v>64</v>
      </c>
      <c r="B10" s="1">
        <v>73</v>
      </c>
    </row>
    <row r="11" spans="1:2" x14ac:dyDescent="0.3">
      <c r="A11" s="1" t="s">
        <v>65</v>
      </c>
      <c r="B11" s="1">
        <v>42</v>
      </c>
    </row>
    <row r="12" spans="1:2" x14ac:dyDescent="0.3">
      <c r="A12" s="1" t="s">
        <v>66</v>
      </c>
      <c r="B12" s="1">
        <v>44</v>
      </c>
    </row>
    <row r="13" spans="1:2" x14ac:dyDescent="0.3">
      <c r="A13" s="1" t="s">
        <v>67</v>
      </c>
      <c r="B13" s="1">
        <v>48</v>
      </c>
    </row>
    <row r="14" spans="1:2" x14ac:dyDescent="0.3">
      <c r="A14" s="1" t="s">
        <v>68</v>
      </c>
      <c r="B14" s="1">
        <v>49</v>
      </c>
    </row>
    <row r="15" spans="1:2" x14ac:dyDescent="0.3">
      <c r="A15" s="1" t="s">
        <v>69</v>
      </c>
      <c r="B15" s="1">
        <v>51</v>
      </c>
    </row>
    <row r="16" spans="1:2" x14ac:dyDescent="0.3">
      <c r="A16" s="1" t="s">
        <v>70</v>
      </c>
      <c r="B16" s="1">
        <v>47</v>
      </c>
    </row>
    <row r="17" spans="1:2" x14ac:dyDescent="0.3">
      <c r="A17" s="1" t="s">
        <v>71</v>
      </c>
      <c r="B17" s="1">
        <v>46</v>
      </c>
    </row>
    <row r="18" spans="1:2" x14ac:dyDescent="0.3">
      <c r="A18" s="1" t="s">
        <v>72</v>
      </c>
      <c r="B18" s="1">
        <v>54</v>
      </c>
    </row>
    <row r="19" spans="1:2" x14ac:dyDescent="0.3">
      <c r="A19" s="1" t="s">
        <v>73</v>
      </c>
      <c r="B19" s="1">
        <v>49</v>
      </c>
    </row>
    <row r="20" spans="1:2" x14ac:dyDescent="0.3">
      <c r="A20" s="1" t="s">
        <v>74</v>
      </c>
      <c r="B20" s="1">
        <v>47</v>
      </c>
    </row>
    <row r="21" spans="1:2" x14ac:dyDescent="0.3">
      <c r="A21" s="1" t="s">
        <v>75</v>
      </c>
      <c r="B21" s="1">
        <v>28</v>
      </c>
    </row>
    <row r="22" spans="1:2" x14ac:dyDescent="0.3">
      <c r="A22" s="1" t="s">
        <v>76</v>
      </c>
      <c r="B22" s="1">
        <v>17</v>
      </c>
    </row>
    <row r="23" spans="1:2" x14ac:dyDescent="0.3">
      <c r="A23" s="1" t="s">
        <v>77</v>
      </c>
      <c r="B23" s="1">
        <v>10</v>
      </c>
    </row>
    <row r="24" spans="1:2" x14ac:dyDescent="0.3">
      <c r="A24" s="1" t="s">
        <v>78</v>
      </c>
      <c r="B24" s="1">
        <v>12</v>
      </c>
    </row>
    <row r="25" spans="1:2" x14ac:dyDescent="0.3">
      <c r="A25" s="1" t="s">
        <v>79</v>
      </c>
      <c r="B25" s="1">
        <v>18</v>
      </c>
    </row>
    <row r="26" spans="1:2" x14ac:dyDescent="0.3">
      <c r="A26" s="1" t="s">
        <v>80</v>
      </c>
      <c r="B26" s="1">
        <v>14</v>
      </c>
    </row>
    <row r="27" spans="1:2" x14ac:dyDescent="0.3">
      <c r="A27" s="1" t="s">
        <v>81</v>
      </c>
      <c r="B27" s="1">
        <v>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1"/>
  <sheetViews>
    <sheetView workbookViewId="0"/>
  </sheetViews>
  <sheetFormatPr baseColWidth="10" defaultColWidth="8.85546875" defaultRowHeight="16.5" x14ac:dyDescent="0.3"/>
  <cols>
    <col min="1" max="3" width="20.7109375" style="1" customWidth="1"/>
  </cols>
  <sheetData>
    <row r="1" spans="1:3" x14ac:dyDescent="0.3">
      <c r="A1" s="2" t="s">
        <v>87</v>
      </c>
    </row>
    <row r="3" spans="1:3" x14ac:dyDescent="0.25">
      <c r="A3" s="2" t="s">
        <v>29</v>
      </c>
      <c r="B3" s="2" t="s">
        <v>85</v>
      </c>
      <c r="C3" s="2" t="s">
        <v>86</v>
      </c>
    </row>
    <row r="4" spans="1:3" x14ac:dyDescent="0.3">
      <c r="A4" s="1">
        <v>2005</v>
      </c>
      <c r="B4" s="1">
        <v>-1.4</v>
      </c>
      <c r="C4" s="1">
        <v>25</v>
      </c>
    </row>
    <row r="5" spans="1:3" x14ac:dyDescent="0.3">
      <c r="A5" s="1">
        <v>2006</v>
      </c>
      <c r="B5" s="1">
        <v>0.2</v>
      </c>
      <c r="C5" s="1">
        <v>19.5</v>
      </c>
    </row>
    <row r="6" spans="1:3" x14ac:dyDescent="0.3">
      <c r="A6" s="1">
        <v>2007</v>
      </c>
      <c r="B6" s="1">
        <v>-4</v>
      </c>
      <c r="C6" s="1">
        <v>19.8</v>
      </c>
    </row>
    <row r="7" spans="1:3" x14ac:dyDescent="0.3">
      <c r="A7" s="1">
        <v>2008</v>
      </c>
      <c r="B7" s="1">
        <v>-7.2</v>
      </c>
      <c r="C7" s="1">
        <v>30.8</v>
      </c>
    </row>
    <row r="8" spans="1:3" x14ac:dyDescent="0.3">
      <c r="A8" s="1">
        <v>2009</v>
      </c>
      <c r="B8" s="1">
        <v>-6.4</v>
      </c>
      <c r="C8" s="1">
        <v>33.299999999999997</v>
      </c>
    </row>
    <row r="9" spans="1:3" x14ac:dyDescent="0.3">
      <c r="A9" s="1">
        <v>2010</v>
      </c>
      <c r="B9" s="1">
        <v>-5.7</v>
      </c>
      <c r="C9" s="1">
        <v>36.9</v>
      </c>
    </row>
    <row r="10" spans="1:3" x14ac:dyDescent="0.3">
      <c r="A10" s="1">
        <v>2011</v>
      </c>
      <c r="B10" s="1">
        <v>-4.3</v>
      </c>
      <c r="C10" s="1">
        <v>41.2</v>
      </c>
    </row>
    <row r="11" spans="1:3" x14ac:dyDescent="0.3">
      <c r="A11" s="1">
        <v>2012</v>
      </c>
      <c r="B11" s="1">
        <v>-3.9</v>
      </c>
      <c r="C11" s="1">
        <v>39.6</v>
      </c>
    </row>
    <row r="12" spans="1:3" x14ac:dyDescent="0.3">
      <c r="A12" s="1">
        <v>2013</v>
      </c>
      <c r="B12" s="1">
        <v>-5</v>
      </c>
      <c r="C12" s="1">
        <v>41.8</v>
      </c>
    </row>
    <row r="13" spans="1:3" x14ac:dyDescent="0.3">
      <c r="A13" s="1">
        <v>2014</v>
      </c>
      <c r="B13" s="1">
        <v>-5.5</v>
      </c>
      <c r="C13" s="1">
        <v>46.1</v>
      </c>
    </row>
    <row r="14" spans="1:3" x14ac:dyDescent="0.3">
      <c r="A14" s="1">
        <v>2015</v>
      </c>
      <c r="B14" s="1">
        <v>-3.1</v>
      </c>
      <c r="C14" s="1">
        <v>45</v>
      </c>
    </row>
    <row r="15" spans="1:3" x14ac:dyDescent="0.3">
      <c r="A15" s="1">
        <v>2016</v>
      </c>
      <c r="B15" s="1">
        <v>-2.6</v>
      </c>
      <c r="C15" s="1">
        <v>44.1</v>
      </c>
    </row>
    <row r="16" spans="1:3" x14ac:dyDescent="0.3">
      <c r="A16" s="1">
        <v>2017</v>
      </c>
      <c r="B16" s="1">
        <v>-2.4</v>
      </c>
      <c r="C16" s="1">
        <v>43.6</v>
      </c>
    </row>
    <row r="17" spans="1:3" x14ac:dyDescent="0.3">
      <c r="A17" s="1">
        <v>2018</v>
      </c>
      <c r="B17" s="1">
        <v>-3.8</v>
      </c>
      <c r="C17" s="1">
        <v>44.3</v>
      </c>
    </row>
    <row r="18" spans="1:3" x14ac:dyDescent="0.3">
      <c r="A18" s="1">
        <v>2019</v>
      </c>
      <c r="B18" s="1">
        <v>-5.8</v>
      </c>
      <c r="C18" s="1">
        <v>47.3</v>
      </c>
    </row>
    <row r="19" spans="1:3" x14ac:dyDescent="0.3">
      <c r="A19" s="1">
        <v>2020</v>
      </c>
      <c r="B19" s="1">
        <v>-4.2</v>
      </c>
      <c r="C19" s="1">
        <v>48.6</v>
      </c>
    </row>
    <row r="20" spans="1:3" x14ac:dyDescent="0.3">
      <c r="A20" s="1">
        <v>2021</v>
      </c>
      <c r="B20" s="1">
        <v>-1.5</v>
      </c>
      <c r="C20" s="1">
        <v>46.8</v>
      </c>
    </row>
    <row r="21" spans="1:3" x14ac:dyDescent="0.3">
      <c r="A21" s="1">
        <v>2022</v>
      </c>
      <c r="B21" s="1">
        <v>-2.5</v>
      </c>
      <c r="C21" s="1">
        <v>46.9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2"/>
  <sheetViews>
    <sheetView workbookViewId="0"/>
  </sheetViews>
  <sheetFormatPr baseColWidth="10" defaultColWidth="8.85546875" defaultRowHeight="16.5" x14ac:dyDescent="0.3"/>
  <cols>
    <col min="1" max="6" width="20.7109375" style="1" customWidth="1"/>
  </cols>
  <sheetData>
    <row r="1" spans="1:6" x14ac:dyDescent="0.3">
      <c r="A1" s="2" t="s">
        <v>94</v>
      </c>
    </row>
    <row r="3" spans="1:6" x14ac:dyDescent="0.25">
      <c r="A3" s="2" t="s">
        <v>88</v>
      </c>
      <c r="B3" s="2" t="s">
        <v>89</v>
      </c>
      <c r="C3" s="2" t="s">
        <v>90</v>
      </c>
      <c r="D3" s="2" t="s">
        <v>91</v>
      </c>
      <c r="E3" s="2" t="s">
        <v>92</v>
      </c>
      <c r="F3" s="2" t="s">
        <v>93</v>
      </c>
    </row>
    <row r="4" spans="1:6" x14ac:dyDescent="0.3">
      <c r="A4" s="1">
        <v>1985</v>
      </c>
      <c r="B4" s="1">
        <v>9.5</v>
      </c>
      <c r="E4" s="1">
        <v>-3.4</v>
      </c>
      <c r="F4" s="1">
        <v>-2.6</v>
      </c>
    </row>
    <row r="5" spans="1:6" x14ac:dyDescent="0.3">
      <c r="A5" s="1">
        <v>1986</v>
      </c>
      <c r="B5" s="1">
        <v>5.9</v>
      </c>
      <c r="E5" s="1">
        <v>-0.3</v>
      </c>
      <c r="F5" s="1">
        <v>2.7</v>
      </c>
    </row>
    <row r="6" spans="1:6" x14ac:dyDescent="0.3">
      <c r="A6" s="1">
        <v>1987</v>
      </c>
      <c r="B6" s="1">
        <v>4.3</v>
      </c>
      <c r="E6" s="1">
        <v>3.1</v>
      </c>
      <c r="F6" s="1">
        <v>1.6</v>
      </c>
    </row>
    <row r="7" spans="1:6" x14ac:dyDescent="0.3">
      <c r="A7" s="1">
        <v>1988</v>
      </c>
      <c r="B7" s="1">
        <v>2.2000000000000002</v>
      </c>
      <c r="E7" s="1">
        <v>3.1</v>
      </c>
      <c r="F7" s="1">
        <v>0.9</v>
      </c>
    </row>
    <row r="8" spans="1:6" x14ac:dyDescent="0.3">
      <c r="A8" s="1">
        <v>1989</v>
      </c>
      <c r="B8" s="1">
        <v>1.5</v>
      </c>
      <c r="E8" s="1">
        <v>3</v>
      </c>
      <c r="F8" s="1">
        <v>-0.3</v>
      </c>
    </row>
    <row r="9" spans="1:6" x14ac:dyDescent="0.3">
      <c r="A9" s="1">
        <v>1990</v>
      </c>
      <c r="B9" s="1">
        <v>2.2000000000000002</v>
      </c>
      <c r="E9" s="1">
        <v>3.1</v>
      </c>
      <c r="F9" s="1">
        <v>-1.7</v>
      </c>
    </row>
    <row r="10" spans="1:6" x14ac:dyDescent="0.3">
      <c r="A10" s="1">
        <v>1991</v>
      </c>
      <c r="B10" s="1">
        <v>-0.1</v>
      </c>
      <c r="C10" s="1">
        <v>-5.0999999999999996</v>
      </c>
      <c r="D10" s="1">
        <v>-4.2</v>
      </c>
      <c r="E10" s="1">
        <v>-0.1</v>
      </c>
      <c r="F10" s="1">
        <v>-3.2</v>
      </c>
    </row>
    <row r="11" spans="1:6" x14ac:dyDescent="0.3">
      <c r="A11" s="1">
        <v>1992</v>
      </c>
      <c r="B11" s="1">
        <v>-1.9</v>
      </c>
      <c r="C11" s="1">
        <v>-5.0999999999999996</v>
      </c>
      <c r="D11" s="1">
        <v>-5</v>
      </c>
      <c r="E11" s="1">
        <v>-8.4</v>
      </c>
      <c r="F11" s="1">
        <v>-2.9</v>
      </c>
    </row>
    <row r="12" spans="1:6" x14ac:dyDescent="0.3">
      <c r="A12" s="1">
        <v>1993</v>
      </c>
      <c r="B12" s="1">
        <v>-1.3</v>
      </c>
      <c r="C12" s="1">
        <v>-5.8</v>
      </c>
      <c r="D12" s="1">
        <v>-5.6</v>
      </c>
      <c r="E12" s="1">
        <v>-10.7</v>
      </c>
      <c r="F12" s="1">
        <v>-4.2</v>
      </c>
    </row>
    <row r="13" spans="1:6" x14ac:dyDescent="0.3">
      <c r="A13" s="1">
        <v>1994</v>
      </c>
      <c r="B13" s="1">
        <v>0.1</v>
      </c>
      <c r="C13" s="1">
        <v>-5</v>
      </c>
      <c r="D13" s="1">
        <v>-4.7</v>
      </c>
      <c r="E13" s="1">
        <v>-8.6999999999999993</v>
      </c>
      <c r="F13" s="1">
        <v>-3.9</v>
      </c>
    </row>
    <row r="14" spans="1:6" x14ac:dyDescent="0.3">
      <c r="A14" s="1">
        <v>1995</v>
      </c>
      <c r="B14" s="1">
        <v>3.2</v>
      </c>
      <c r="C14" s="1">
        <v>-7.3</v>
      </c>
      <c r="D14" s="1">
        <v>-5.2</v>
      </c>
      <c r="E14" s="1">
        <v>-7</v>
      </c>
      <c r="F14" s="1">
        <v>-3.6</v>
      </c>
    </row>
    <row r="15" spans="1:6" x14ac:dyDescent="0.3">
      <c r="A15" s="1">
        <v>1996</v>
      </c>
      <c r="B15" s="1">
        <v>6.2</v>
      </c>
      <c r="C15" s="1">
        <v>-4.4000000000000004</v>
      </c>
      <c r="D15" s="1">
        <v>-3.7</v>
      </c>
      <c r="E15" s="1">
        <v>-3.1</v>
      </c>
      <c r="F15" s="1">
        <v>-2.5</v>
      </c>
    </row>
    <row r="16" spans="1:6" x14ac:dyDescent="0.3">
      <c r="A16" s="1">
        <v>1997</v>
      </c>
      <c r="B16" s="1">
        <v>7.5</v>
      </c>
      <c r="C16" s="1">
        <v>-3</v>
      </c>
      <c r="D16" s="1">
        <v>-2.4</v>
      </c>
      <c r="E16" s="1">
        <v>-1.5</v>
      </c>
      <c r="F16" s="1">
        <v>-1.2</v>
      </c>
    </row>
    <row r="17" spans="1:6" x14ac:dyDescent="0.3">
      <c r="A17" s="1">
        <v>1998</v>
      </c>
      <c r="B17" s="1">
        <v>3.3</v>
      </c>
      <c r="C17" s="1">
        <v>-2.4</v>
      </c>
      <c r="D17" s="1">
        <v>-2.5</v>
      </c>
      <c r="E17" s="1">
        <v>0.8</v>
      </c>
      <c r="F17" s="1">
        <v>-0.4</v>
      </c>
    </row>
    <row r="18" spans="1:6" x14ac:dyDescent="0.3">
      <c r="A18" s="1">
        <v>1999</v>
      </c>
      <c r="B18" s="1">
        <v>5.9</v>
      </c>
      <c r="C18" s="1">
        <v>-1.5</v>
      </c>
      <c r="D18" s="1">
        <v>-1.4</v>
      </c>
      <c r="E18" s="1">
        <v>0.6</v>
      </c>
      <c r="F18" s="1">
        <v>0.9</v>
      </c>
    </row>
    <row r="19" spans="1:6" x14ac:dyDescent="0.3">
      <c r="A19" s="1">
        <v>2000</v>
      </c>
      <c r="B19" s="1">
        <v>15.1</v>
      </c>
      <c r="C19" s="1">
        <v>-1.3</v>
      </c>
      <c r="D19" s="1">
        <v>-0.9</v>
      </c>
      <c r="E19" s="1">
        <v>3.1</v>
      </c>
      <c r="F19" s="1">
        <v>1.9</v>
      </c>
    </row>
    <row r="20" spans="1:6" x14ac:dyDescent="0.3">
      <c r="A20" s="1">
        <v>2001</v>
      </c>
      <c r="B20" s="1">
        <v>13.2</v>
      </c>
      <c r="C20" s="1">
        <v>-2</v>
      </c>
      <c r="D20" s="1">
        <v>-2</v>
      </c>
      <c r="E20" s="1">
        <v>1.4</v>
      </c>
      <c r="F20" s="1">
        <v>1.1000000000000001</v>
      </c>
    </row>
    <row r="21" spans="1:6" x14ac:dyDescent="0.3">
      <c r="A21" s="1">
        <v>2002</v>
      </c>
      <c r="B21" s="1">
        <v>9</v>
      </c>
      <c r="C21" s="1">
        <v>-2.7</v>
      </c>
      <c r="D21" s="1">
        <v>-3.8</v>
      </c>
      <c r="E21" s="1">
        <v>-1.4</v>
      </c>
      <c r="F21" s="1">
        <v>0</v>
      </c>
    </row>
    <row r="22" spans="1:6" x14ac:dyDescent="0.3">
      <c r="A22" s="1">
        <v>2003</v>
      </c>
      <c r="B22" s="1">
        <v>7.2</v>
      </c>
      <c r="C22" s="1">
        <v>-3.1</v>
      </c>
      <c r="D22" s="1">
        <v>-4.5</v>
      </c>
      <c r="E22" s="1">
        <v>-1.2</v>
      </c>
      <c r="F22" s="1">
        <v>-0.1</v>
      </c>
    </row>
    <row r="23" spans="1:6" x14ac:dyDescent="0.3">
      <c r="A23" s="1">
        <v>2004</v>
      </c>
      <c r="B23" s="1">
        <v>10.9</v>
      </c>
      <c r="C23" s="1">
        <v>-2.9</v>
      </c>
      <c r="D23" s="1">
        <v>-3.7</v>
      </c>
      <c r="E23" s="1">
        <v>0.2</v>
      </c>
      <c r="F23" s="1">
        <v>2.1</v>
      </c>
    </row>
    <row r="24" spans="1:6" x14ac:dyDescent="0.3">
      <c r="A24" s="1">
        <v>2005</v>
      </c>
      <c r="B24" s="1">
        <v>14.8</v>
      </c>
      <c r="C24" s="1">
        <v>-2.6</v>
      </c>
      <c r="D24" s="1">
        <v>-2.9</v>
      </c>
      <c r="E24" s="1">
        <v>1.8</v>
      </c>
      <c r="F24" s="1">
        <v>5</v>
      </c>
    </row>
    <row r="25" spans="1:6" x14ac:dyDescent="0.3">
      <c r="A25" s="1">
        <v>2006</v>
      </c>
      <c r="B25" s="1">
        <v>18</v>
      </c>
      <c r="C25" s="1">
        <v>-1.5</v>
      </c>
      <c r="D25" s="1">
        <v>-2</v>
      </c>
      <c r="E25" s="1">
        <v>2.1</v>
      </c>
      <c r="F25" s="1">
        <v>5</v>
      </c>
    </row>
    <row r="26" spans="1:6" x14ac:dyDescent="0.3">
      <c r="A26" s="1">
        <v>2007</v>
      </c>
      <c r="B26" s="1">
        <v>17</v>
      </c>
      <c r="C26" s="1">
        <v>-0.7</v>
      </c>
      <c r="D26" s="1">
        <v>-1.8</v>
      </c>
      <c r="E26" s="1">
        <v>3.3</v>
      </c>
      <c r="F26" s="1">
        <v>5</v>
      </c>
    </row>
    <row r="27" spans="1:6" x14ac:dyDescent="0.3">
      <c r="A27" s="1">
        <v>2008</v>
      </c>
      <c r="B27" s="1">
        <v>18.5</v>
      </c>
      <c r="C27" s="1">
        <v>-2.2000000000000002</v>
      </c>
      <c r="D27" s="1">
        <v>-3.9</v>
      </c>
      <c r="E27" s="1">
        <v>1.9</v>
      </c>
      <c r="F27" s="1">
        <v>3.2</v>
      </c>
    </row>
    <row r="28" spans="1:6" x14ac:dyDescent="0.3">
      <c r="A28" s="1">
        <v>2009</v>
      </c>
      <c r="B28" s="1">
        <v>10.199999999999999</v>
      </c>
      <c r="C28" s="1">
        <v>-6.2</v>
      </c>
      <c r="D28" s="1">
        <v>-8.6</v>
      </c>
      <c r="E28" s="1">
        <v>-0.8</v>
      </c>
      <c r="F28" s="1">
        <v>-2.8</v>
      </c>
    </row>
    <row r="29" spans="1:6" x14ac:dyDescent="0.3">
      <c r="A29" s="1">
        <v>2010</v>
      </c>
      <c r="B29" s="1">
        <v>10.9</v>
      </c>
      <c r="C29" s="1">
        <v>-6.3</v>
      </c>
      <c r="D29" s="1">
        <v>-8.1</v>
      </c>
      <c r="E29" s="1">
        <v>-0.1</v>
      </c>
      <c r="F29" s="1">
        <v>-2.7</v>
      </c>
    </row>
    <row r="30" spans="1:6" x14ac:dyDescent="0.3">
      <c r="A30" s="1">
        <v>2011</v>
      </c>
      <c r="B30" s="1">
        <v>13.3</v>
      </c>
      <c r="C30" s="1">
        <v>-4.2</v>
      </c>
      <c r="D30" s="1">
        <v>-6.9</v>
      </c>
      <c r="E30" s="1">
        <v>-0.3</v>
      </c>
      <c r="F30" s="1">
        <v>-2.1</v>
      </c>
    </row>
    <row r="31" spans="1:6" x14ac:dyDescent="0.3">
      <c r="A31" s="1">
        <v>2012</v>
      </c>
      <c r="B31" s="1">
        <v>13.7</v>
      </c>
      <c r="C31" s="1">
        <v>-3.8</v>
      </c>
      <c r="D31" s="1">
        <v>-6</v>
      </c>
      <c r="E31" s="1">
        <v>-1.1000000000000001</v>
      </c>
      <c r="F31" s="1">
        <v>-3.5</v>
      </c>
    </row>
    <row r="32" spans="1:6" x14ac:dyDescent="0.3">
      <c r="A32" s="1">
        <v>2013</v>
      </c>
      <c r="B32" s="1">
        <v>10.6</v>
      </c>
      <c r="C32" s="1">
        <v>-3.1</v>
      </c>
      <c r="D32" s="1">
        <v>-4.4000000000000004</v>
      </c>
      <c r="E32" s="1">
        <v>-1.5</v>
      </c>
      <c r="F32" s="1">
        <v>-1.2</v>
      </c>
    </row>
    <row r="33" spans="1:6" x14ac:dyDescent="0.3">
      <c r="A33" s="1">
        <v>2014</v>
      </c>
      <c r="B33" s="1">
        <v>8.5</v>
      </c>
      <c r="C33" s="1">
        <v>-2.5</v>
      </c>
      <c r="D33" s="1">
        <v>-3.7</v>
      </c>
      <c r="E33" s="1">
        <v>-1.5</v>
      </c>
      <c r="F33" s="1">
        <v>1.1000000000000001</v>
      </c>
    </row>
    <row r="34" spans="1:6" x14ac:dyDescent="0.3">
      <c r="A34" s="1">
        <v>2015</v>
      </c>
      <c r="B34" s="1">
        <v>6</v>
      </c>
      <c r="C34" s="1">
        <v>-2</v>
      </c>
      <c r="D34" s="1">
        <v>-3.1</v>
      </c>
      <c r="E34" s="1">
        <v>0</v>
      </c>
      <c r="F34" s="1">
        <v>-1.3</v>
      </c>
    </row>
    <row r="35" spans="1:6" x14ac:dyDescent="0.3">
      <c r="A35" s="1">
        <v>2016</v>
      </c>
      <c r="B35" s="1">
        <v>4</v>
      </c>
      <c r="C35" s="1">
        <v>-1.5</v>
      </c>
      <c r="D35" s="1">
        <v>-3</v>
      </c>
      <c r="E35" s="1">
        <v>1</v>
      </c>
      <c r="F35" s="1">
        <v>-0.1</v>
      </c>
    </row>
    <row r="36" spans="1:6" x14ac:dyDescent="0.3">
      <c r="A36" s="1">
        <v>2017</v>
      </c>
      <c r="B36" s="1">
        <v>5</v>
      </c>
      <c r="C36" s="1">
        <v>-0.9</v>
      </c>
      <c r="D36" s="1">
        <v>-2.2999999999999998</v>
      </c>
      <c r="E36" s="1">
        <v>1.4</v>
      </c>
      <c r="F36" s="1">
        <v>1.8</v>
      </c>
    </row>
    <row r="37" spans="1:6" x14ac:dyDescent="0.3">
      <c r="A37" s="1">
        <v>2018</v>
      </c>
      <c r="B37" s="1">
        <v>7.8</v>
      </c>
      <c r="C37" s="1">
        <v>-0.4</v>
      </c>
      <c r="D37" s="1">
        <v>-2.8</v>
      </c>
      <c r="E37" s="1">
        <v>0.8</v>
      </c>
      <c r="F37" s="1">
        <v>0.8</v>
      </c>
    </row>
    <row r="38" spans="1:6" x14ac:dyDescent="0.3">
      <c r="A38" s="1">
        <v>2019</v>
      </c>
      <c r="B38" s="1">
        <v>6.5</v>
      </c>
      <c r="C38" s="1">
        <v>-0.6</v>
      </c>
      <c r="D38" s="1">
        <v>-3.2</v>
      </c>
      <c r="E38" s="1">
        <v>0.6</v>
      </c>
      <c r="F38" s="1">
        <v>4.0999999999999996</v>
      </c>
    </row>
    <row r="39" spans="1:6" x14ac:dyDescent="0.3">
      <c r="A39" s="1">
        <v>2020</v>
      </c>
      <c r="B39" s="1">
        <v>-2.6</v>
      </c>
      <c r="C39" s="1">
        <v>-7.1</v>
      </c>
      <c r="D39" s="1">
        <v>-10.3</v>
      </c>
      <c r="E39" s="1">
        <v>-2.8</v>
      </c>
      <c r="F39" s="1">
        <v>0.2</v>
      </c>
    </row>
    <row r="40" spans="1:6" x14ac:dyDescent="0.3">
      <c r="A40" s="1">
        <v>2021</v>
      </c>
      <c r="B40" s="1">
        <v>10.4</v>
      </c>
      <c r="C40" s="1">
        <v>-5.2</v>
      </c>
      <c r="D40" s="1">
        <v>-7.3</v>
      </c>
      <c r="E40" s="1">
        <v>-0.1</v>
      </c>
      <c r="F40" s="1">
        <v>3.6</v>
      </c>
    </row>
    <row r="41" spans="1:6" x14ac:dyDescent="0.3">
      <c r="A41" s="1">
        <v>2022</v>
      </c>
      <c r="B41" s="1">
        <v>26.1</v>
      </c>
      <c r="C41" s="1">
        <v>-3.7</v>
      </c>
      <c r="D41" s="1">
        <v>-3.7</v>
      </c>
      <c r="E41" s="1">
        <v>0.9</v>
      </c>
      <c r="F41" s="1">
        <v>2.2999999999999998</v>
      </c>
    </row>
    <row r="42" spans="1:6" x14ac:dyDescent="0.3">
      <c r="A42" s="1">
        <v>2023</v>
      </c>
      <c r="B42" s="1">
        <v>17.3</v>
      </c>
      <c r="C42" s="1">
        <v>-3.8</v>
      </c>
      <c r="D42" s="1">
        <v>-3.6</v>
      </c>
      <c r="E42" s="1">
        <v>-0.4</v>
      </c>
      <c r="F42" s="1">
        <v>1.5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2"/>
  <sheetViews>
    <sheetView workbookViewId="0"/>
  </sheetViews>
  <sheetFormatPr baseColWidth="10" defaultColWidth="8.85546875" defaultRowHeight="16.5" x14ac:dyDescent="0.3"/>
  <cols>
    <col min="1" max="6" width="20.7109375" style="1" customWidth="1"/>
  </cols>
  <sheetData>
    <row r="1" spans="1:6" x14ac:dyDescent="0.3">
      <c r="A1" s="2" t="s">
        <v>97</v>
      </c>
    </row>
    <row r="3" spans="1:6" x14ac:dyDescent="0.25">
      <c r="A3" s="2" t="s">
        <v>29</v>
      </c>
      <c r="B3" s="2" t="s">
        <v>93</v>
      </c>
      <c r="C3" s="2" t="s">
        <v>92</v>
      </c>
      <c r="D3" s="2" t="s">
        <v>95</v>
      </c>
      <c r="E3" s="2" t="s">
        <v>89</v>
      </c>
      <c r="F3" s="2" t="s">
        <v>96</v>
      </c>
    </row>
    <row r="4" spans="1:6" x14ac:dyDescent="0.3">
      <c r="A4" s="1">
        <v>1985</v>
      </c>
      <c r="B4" s="1">
        <v>43.9</v>
      </c>
      <c r="C4" s="1">
        <v>45.5</v>
      </c>
      <c r="D4" s="1">
        <v>42.9</v>
      </c>
      <c r="E4" s="1">
        <v>44.1</v>
      </c>
      <c r="F4" s="1">
        <v>28.9</v>
      </c>
    </row>
    <row r="5" spans="1:6" x14ac:dyDescent="0.3">
      <c r="A5" s="1">
        <v>1986</v>
      </c>
      <c r="B5" s="1">
        <v>46.1</v>
      </c>
      <c r="C5" s="1">
        <v>47.8</v>
      </c>
      <c r="D5" s="1">
        <v>44.4</v>
      </c>
      <c r="E5" s="1">
        <v>42.6</v>
      </c>
      <c r="F5" s="1">
        <v>29.3</v>
      </c>
    </row>
    <row r="6" spans="1:6" x14ac:dyDescent="0.3">
      <c r="A6" s="1">
        <v>1987</v>
      </c>
      <c r="B6" s="1">
        <v>46.8</v>
      </c>
      <c r="C6" s="1">
        <v>48.9</v>
      </c>
      <c r="D6" s="1">
        <v>45.2</v>
      </c>
      <c r="E6" s="1">
        <v>43.1</v>
      </c>
      <c r="F6" s="1">
        <v>30</v>
      </c>
    </row>
    <row r="7" spans="1:6" x14ac:dyDescent="0.3">
      <c r="A7" s="1">
        <v>1988</v>
      </c>
      <c r="B7" s="1">
        <v>47.2</v>
      </c>
      <c r="C7" s="1">
        <v>49.5</v>
      </c>
      <c r="D7" s="1">
        <v>44.3</v>
      </c>
      <c r="E7" s="1">
        <v>42</v>
      </c>
      <c r="F7" s="1">
        <v>30</v>
      </c>
    </row>
    <row r="8" spans="1:6" x14ac:dyDescent="0.3">
      <c r="A8" s="1">
        <v>1989</v>
      </c>
      <c r="B8" s="1">
        <v>46</v>
      </c>
      <c r="C8" s="1">
        <v>49.1</v>
      </c>
      <c r="D8" s="1">
        <v>43.4</v>
      </c>
      <c r="E8" s="1">
        <v>40.5</v>
      </c>
      <c r="F8" s="1">
        <v>30.1</v>
      </c>
    </row>
    <row r="9" spans="1:6" x14ac:dyDescent="0.3">
      <c r="A9" s="1">
        <v>1990</v>
      </c>
      <c r="B9" s="1">
        <v>44.7</v>
      </c>
      <c r="C9" s="1">
        <v>50.4</v>
      </c>
      <c r="D9" s="1">
        <v>43.4</v>
      </c>
      <c r="E9" s="1">
        <v>40.700000000000003</v>
      </c>
      <c r="F9" s="1">
        <v>29.9</v>
      </c>
    </row>
    <row r="10" spans="1:6" x14ac:dyDescent="0.3">
      <c r="A10" s="1">
        <v>1991</v>
      </c>
      <c r="B10" s="1">
        <v>44</v>
      </c>
      <c r="C10" s="1">
        <v>49.4</v>
      </c>
      <c r="D10" s="1">
        <v>43</v>
      </c>
      <c r="E10" s="1">
        <v>40</v>
      </c>
      <c r="F10" s="1">
        <v>30.2</v>
      </c>
    </row>
    <row r="11" spans="1:6" x14ac:dyDescent="0.3">
      <c r="A11" s="1">
        <v>1992</v>
      </c>
      <c r="B11" s="1">
        <v>44.4</v>
      </c>
      <c r="C11" s="1">
        <v>46.3</v>
      </c>
      <c r="D11" s="1">
        <v>42.8</v>
      </c>
      <c r="E11" s="1">
        <v>40.1</v>
      </c>
      <c r="F11" s="1">
        <v>30</v>
      </c>
    </row>
    <row r="12" spans="1:6" x14ac:dyDescent="0.3">
      <c r="A12" s="1">
        <v>1993</v>
      </c>
      <c r="B12" s="1">
        <v>45.7</v>
      </c>
      <c r="C12" s="1">
        <v>46.5</v>
      </c>
      <c r="D12" s="1">
        <v>43</v>
      </c>
      <c r="E12" s="1">
        <v>39.799999999999997</v>
      </c>
      <c r="F12" s="1">
        <v>30.1</v>
      </c>
    </row>
    <row r="13" spans="1:6" x14ac:dyDescent="0.3">
      <c r="A13" s="1">
        <v>1994</v>
      </c>
      <c r="B13" s="1">
        <v>46.8</v>
      </c>
      <c r="C13" s="1">
        <v>46.7</v>
      </c>
      <c r="D13" s="1">
        <v>43.9</v>
      </c>
      <c r="E13" s="1">
        <v>40.700000000000003</v>
      </c>
      <c r="F13" s="1">
        <v>30</v>
      </c>
    </row>
    <row r="14" spans="1:6" x14ac:dyDescent="0.3">
      <c r="A14" s="1">
        <v>1995</v>
      </c>
      <c r="B14" s="1">
        <v>46.8</v>
      </c>
      <c r="C14" s="1">
        <v>46.1</v>
      </c>
      <c r="D14" s="1">
        <v>44.3</v>
      </c>
      <c r="E14" s="1">
        <v>41.1</v>
      </c>
      <c r="F14" s="1">
        <v>30.1</v>
      </c>
    </row>
    <row r="15" spans="1:6" x14ac:dyDescent="0.3">
      <c r="A15" s="1">
        <v>1996</v>
      </c>
      <c r="B15" s="1">
        <v>46.9</v>
      </c>
      <c r="C15" s="1">
        <v>48.3</v>
      </c>
      <c r="D15" s="1">
        <v>45.5</v>
      </c>
      <c r="E15" s="1">
        <v>41.5</v>
      </c>
      <c r="F15" s="1">
        <v>30.3</v>
      </c>
    </row>
    <row r="16" spans="1:6" x14ac:dyDescent="0.3">
      <c r="A16" s="1">
        <v>1997</v>
      </c>
      <c r="B16" s="1">
        <v>46.9</v>
      </c>
      <c r="C16" s="1">
        <v>48.6</v>
      </c>
      <c r="D16" s="1">
        <v>46.1</v>
      </c>
      <c r="E16" s="1">
        <v>41.4</v>
      </c>
      <c r="F16" s="1">
        <v>30.7</v>
      </c>
    </row>
    <row r="17" spans="1:6" x14ac:dyDescent="0.3">
      <c r="A17" s="1">
        <v>1998</v>
      </c>
      <c r="B17" s="1">
        <v>47.5</v>
      </c>
      <c r="C17" s="1">
        <v>48.9</v>
      </c>
      <c r="D17" s="1">
        <v>45.6</v>
      </c>
      <c r="E17" s="1">
        <v>41.2</v>
      </c>
      <c r="F17" s="1">
        <v>30.8</v>
      </c>
    </row>
    <row r="18" spans="1:6" x14ac:dyDescent="0.3">
      <c r="A18" s="1">
        <v>1999</v>
      </c>
      <c r="B18" s="1">
        <v>48</v>
      </c>
      <c r="C18" s="1">
        <v>49.2</v>
      </c>
      <c r="D18" s="1">
        <v>46.3</v>
      </c>
      <c r="E18" s="1">
        <v>41.5</v>
      </c>
      <c r="F18" s="1">
        <v>30.9</v>
      </c>
    </row>
    <row r="19" spans="1:6" x14ac:dyDescent="0.3">
      <c r="A19" s="1">
        <v>2000</v>
      </c>
      <c r="B19" s="1">
        <v>47</v>
      </c>
      <c r="C19" s="1">
        <v>49</v>
      </c>
      <c r="D19" s="1">
        <v>46.9</v>
      </c>
      <c r="E19" s="1">
        <v>41.9</v>
      </c>
      <c r="F19" s="1">
        <v>31.2</v>
      </c>
    </row>
    <row r="20" spans="1:6" x14ac:dyDescent="0.3">
      <c r="A20" s="1">
        <v>2001</v>
      </c>
      <c r="B20" s="1">
        <v>46.1</v>
      </c>
      <c r="C20" s="1">
        <v>46.8</v>
      </c>
      <c r="D20" s="1">
        <v>46.2</v>
      </c>
      <c r="E20" s="1">
        <v>42.1</v>
      </c>
      <c r="F20" s="1">
        <v>30.5</v>
      </c>
    </row>
    <row r="21" spans="1:6" x14ac:dyDescent="0.3">
      <c r="A21" s="1">
        <v>2002</v>
      </c>
      <c r="B21" s="1">
        <v>45.5</v>
      </c>
      <c r="C21" s="1">
        <v>45.2</v>
      </c>
      <c r="D21" s="1">
        <v>45.3</v>
      </c>
      <c r="E21" s="1">
        <v>42.4</v>
      </c>
      <c r="F21" s="1">
        <v>29.4</v>
      </c>
    </row>
    <row r="22" spans="1:6" x14ac:dyDescent="0.3">
      <c r="A22" s="1">
        <v>2003</v>
      </c>
      <c r="B22" s="1">
        <v>45.7</v>
      </c>
      <c r="C22" s="1">
        <v>45.5</v>
      </c>
      <c r="D22" s="1">
        <v>44.1</v>
      </c>
      <c r="E22" s="1">
        <v>41.6</v>
      </c>
      <c r="F22" s="1">
        <v>29.1</v>
      </c>
    </row>
    <row r="23" spans="1:6" x14ac:dyDescent="0.3">
      <c r="A23" s="1">
        <v>2004</v>
      </c>
      <c r="B23" s="1">
        <v>46.5</v>
      </c>
      <c r="C23" s="1">
        <v>45.6</v>
      </c>
      <c r="D23" s="1">
        <v>44.2</v>
      </c>
      <c r="E23" s="1">
        <v>42.4</v>
      </c>
      <c r="F23" s="1">
        <v>29.2</v>
      </c>
    </row>
    <row r="24" spans="1:6" x14ac:dyDescent="0.3">
      <c r="A24" s="1">
        <v>2005</v>
      </c>
      <c r="B24" s="1">
        <v>48.2</v>
      </c>
      <c r="C24" s="1">
        <v>46.6</v>
      </c>
      <c r="D24" s="1">
        <v>43.8</v>
      </c>
      <c r="E24" s="1">
        <v>42.6</v>
      </c>
      <c r="F24" s="1">
        <v>30</v>
      </c>
    </row>
    <row r="25" spans="1:6" x14ac:dyDescent="0.3">
      <c r="A25" s="1">
        <v>2006</v>
      </c>
      <c r="B25" s="1">
        <v>46.6</v>
      </c>
      <c r="C25" s="1">
        <v>46</v>
      </c>
      <c r="D25" s="1">
        <v>44</v>
      </c>
      <c r="E25" s="1">
        <v>42.9</v>
      </c>
      <c r="F25" s="1">
        <v>30.5</v>
      </c>
    </row>
    <row r="26" spans="1:6" x14ac:dyDescent="0.3">
      <c r="A26" s="1">
        <v>2007</v>
      </c>
      <c r="B26" s="1">
        <v>46.6</v>
      </c>
      <c r="C26" s="1">
        <v>45</v>
      </c>
      <c r="D26" s="1">
        <v>43.9</v>
      </c>
      <c r="E26" s="1">
        <v>42.1</v>
      </c>
      <c r="F26" s="1">
        <v>30.6</v>
      </c>
    </row>
    <row r="27" spans="1:6" x14ac:dyDescent="0.3">
      <c r="A27" s="1">
        <v>2008</v>
      </c>
      <c r="B27" s="1">
        <v>44.9</v>
      </c>
      <c r="C27" s="1">
        <v>44</v>
      </c>
      <c r="D27" s="1">
        <v>42.8</v>
      </c>
      <c r="E27" s="1">
        <v>41.3</v>
      </c>
      <c r="F27" s="1">
        <v>29.9</v>
      </c>
    </row>
    <row r="28" spans="1:6" x14ac:dyDescent="0.3">
      <c r="A28" s="1">
        <v>2009</v>
      </c>
      <c r="B28" s="1">
        <v>45.1</v>
      </c>
      <c r="C28" s="1">
        <v>44.1</v>
      </c>
      <c r="D28" s="1">
        <v>43.7</v>
      </c>
      <c r="E28" s="1">
        <v>41.2</v>
      </c>
      <c r="F28" s="1">
        <v>28.4</v>
      </c>
    </row>
    <row r="29" spans="1:6" x14ac:dyDescent="0.3">
      <c r="A29" s="1">
        <v>2010</v>
      </c>
      <c r="B29" s="1">
        <v>45.2</v>
      </c>
      <c r="C29" s="1">
        <v>43.2</v>
      </c>
      <c r="D29" s="1">
        <v>44</v>
      </c>
      <c r="E29" s="1">
        <v>41.9</v>
      </c>
      <c r="F29" s="1">
        <v>28.6</v>
      </c>
    </row>
    <row r="30" spans="1:6" x14ac:dyDescent="0.3">
      <c r="A30" s="1">
        <v>2011</v>
      </c>
      <c r="B30" s="1">
        <v>45.3</v>
      </c>
      <c r="C30" s="1">
        <v>42.5</v>
      </c>
      <c r="D30" s="1">
        <v>44</v>
      </c>
      <c r="E30" s="1">
        <v>41.9</v>
      </c>
      <c r="F30" s="1">
        <v>29</v>
      </c>
    </row>
    <row r="31" spans="1:6" x14ac:dyDescent="0.3">
      <c r="A31" s="1">
        <v>2012</v>
      </c>
      <c r="B31" s="1">
        <v>46</v>
      </c>
      <c r="C31" s="1">
        <v>42.6</v>
      </c>
      <c r="D31" s="1">
        <v>43.7</v>
      </c>
      <c r="E31" s="1">
        <v>41.4</v>
      </c>
      <c r="F31" s="1">
        <v>29.4</v>
      </c>
    </row>
    <row r="32" spans="1:6" x14ac:dyDescent="0.3">
      <c r="A32" s="1">
        <v>2013</v>
      </c>
      <c r="B32" s="1">
        <v>47.1</v>
      </c>
      <c r="C32" s="1">
        <v>42.9</v>
      </c>
      <c r="D32" s="1">
        <v>43.2</v>
      </c>
      <c r="E32" s="1">
        <v>39.799999999999997</v>
      </c>
      <c r="F32" s="1">
        <v>30.1</v>
      </c>
    </row>
    <row r="33" spans="1:6" x14ac:dyDescent="0.3">
      <c r="A33" s="1">
        <v>2014</v>
      </c>
      <c r="B33" s="1">
        <v>49.8</v>
      </c>
      <c r="C33" s="1">
        <v>42.6</v>
      </c>
      <c r="D33" s="1">
        <v>42.7</v>
      </c>
      <c r="E33" s="1">
        <v>38.799999999999997</v>
      </c>
      <c r="F33" s="1">
        <v>30.3</v>
      </c>
    </row>
    <row r="34" spans="1:6" x14ac:dyDescent="0.3">
      <c r="A34" s="1">
        <v>2015</v>
      </c>
      <c r="B34" s="1">
        <v>47.4</v>
      </c>
      <c r="C34" s="1">
        <v>42.5</v>
      </c>
      <c r="D34" s="1">
        <v>43.2</v>
      </c>
      <c r="E34" s="1">
        <v>38.5</v>
      </c>
      <c r="F34" s="1">
        <v>30.6</v>
      </c>
    </row>
    <row r="35" spans="1:6" x14ac:dyDescent="0.3">
      <c r="A35" s="1">
        <v>2016</v>
      </c>
      <c r="B35" s="1">
        <v>46.4</v>
      </c>
      <c r="C35" s="1">
        <v>44</v>
      </c>
      <c r="D35" s="1">
        <v>43.4</v>
      </c>
      <c r="E35" s="1">
        <v>39</v>
      </c>
      <c r="F35" s="1">
        <v>30.5</v>
      </c>
    </row>
    <row r="36" spans="1:6" x14ac:dyDescent="0.3">
      <c r="A36" s="1">
        <v>2017</v>
      </c>
      <c r="B36" s="1">
        <v>46.3</v>
      </c>
      <c r="C36" s="1">
        <v>44</v>
      </c>
      <c r="D36" s="1">
        <v>43</v>
      </c>
      <c r="E36" s="1">
        <v>38.799999999999997</v>
      </c>
      <c r="F36" s="1">
        <v>31</v>
      </c>
    </row>
    <row r="37" spans="1:6" x14ac:dyDescent="0.3">
      <c r="A37" s="1">
        <v>2018</v>
      </c>
      <c r="B37" s="1">
        <v>44.8</v>
      </c>
      <c r="C37" s="1">
        <v>43.6</v>
      </c>
      <c r="D37" s="1">
        <v>43</v>
      </c>
      <c r="E37" s="1">
        <v>39.4</v>
      </c>
      <c r="F37" s="1">
        <v>30.3</v>
      </c>
    </row>
    <row r="38" spans="1:6" x14ac:dyDescent="0.3">
      <c r="A38" s="1">
        <v>2019</v>
      </c>
      <c r="B38" s="1">
        <v>47.5</v>
      </c>
      <c r="C38" s="1">
        <v>42.7</v>
      </c>
      <c r="D38" s="1">
        <v>43.1</v>
      </c>
      <c r="E38" s="1">
        <v>40</v>
      </c>
      <c r="F38" s="1">
        <v>30.3</v>
      </c>
    </row>
    <row r="39" spans="1:6" x14ac:dyDescent="0.3">
      <c r="A39" s="1">
        <v>2020</v>
      </c>
      <c r="B39" s="1">
        <v>47.7</v>
      </c>
      <c r="C39" s="1">
        <v>42.3</v>
      </c>
      <c r="D39" s="1">
        <v>43.1</v>
      </c>
      <c r="E39" s="1">
        <v>38.9</v>
      </c>
      <c r="F39" s="1">
        <v>30.7</v>
      </c>
    </row>
    <row r="40" spans="1:6" x14ac:dyDescent="0.3">
      <c r="A40" s="1">
        <v>2021</v>
      </c>
      <c r="B40" s="1">
        <v>48.4</v>
      </c>
      <c r="C40" s="1">
        <v>42.7</v>
      </c>
      <c r="D40" s="1">
        <v>45.2</v>
      </c>
      <c r="E40" s="1">
        <v>42.5</v>
      </c>
      <c r="F40" s="1">
        <v>31</v>
      </c>
    </row>
    <row r="41" spans="1:6" x14ac:dyDescent="0.3">
      <c r="A41" s="1">
        <v>2022</v>
      </c>
      <c r="B41" s="1">
        <v>42.3</v>
      </c>
      <c r="C41" s="1">
        <v>41.5</v>
      </c>
      <c r="D41" s="1">
        <v>44.4</v>
      </c>
      <c r="E41" s="1">
        <v>44.5</v>
      </c>
    </row>
    <row r="42" spans="1:6" x14ac:dyDescent="0.3">
      <c r="A42" s="1">
        <v>2023</v>
      </c>
      <c r="B42" s="1">
        <v>43.2</v>
      </c>
      <c r="C42" s="1">
        <v>41.4</v>
      </c>
      <c r="D42" s="1">
        <v>43.2</v>
      </c>
      <c r="E42" s="1">
        <v>42.5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2"/>
  <sheetViews>
    <sheetView workbookViewId="0"/>
  </sheetViews>
  <sheetFormatPr baseColWidth="10" defaultColWidth="8.85546875" defaultRowHeight="16.5" x14ac:dyDescent="0.3"/>
  <cols>
    <col min="1" max="6" width="20.7109375" style="1" customWidth="1"/>
  </cols>
  <sheetData>
    <row r="1" spans="1:6" x14ac:dyDescent="0.3">
      <c r="A1" s="2" t="s">
        <v>98</v>
      </c>
    </row>
    <row r="3" spans="1:6" x14ac:dyDescent="0.25">
      <c r="A3" s="2" t="s">
        <v>88</v>
      </c>
      <c r="B3" s="2" t="s">
        <v>90</v>
      </c>
      <c r="C3" s="2" t="s">
        <v>95</v>
      </c>
      <c r="D3" s="2" t="s">
        <v>91</v>
      </c>
      <c r="E3" s="2" t="s">
        <v>92</v>
      </c>
      <c r="F3" s="2" t="s">
        <v>93</v>
      </c>
    </row>
    <row r="4" spans="1:6" x14ac:dyDescent="0.3">
      <c r="A4" s="1">
        <v>1985</v>
      </c>
      <c r="C4" s="1">
        <v>52.8</v>
      </c>
      <c r="D4" s="1">
        <v>40.9</v>
      </c>
      <c r="E4" s="1">
        <v>59.5</v>
      </c>
      <c r="F4" s="1">
        <v>53.8</v>
      </c>
    </row>
    <row r="5" spans="1:6" x14ac:dyDescent="0.3">
      <c r="A5" s="1">
        <v>1986</v>
      </c>
      <c r="C5" s="1">
        <v>52.8</v>
      </c>
      <c r="D5" s="1">
        <v>40.9</v>
      </c>
      <c r="E5" s="1">
        <v>57.5</v>
      </c>
      <c r="F5" s="1">
        <v>50.5</v>
      </c>
    </row>
    <row r="6" spans="1:6" x14ac:dyDescent="0.3">
      <c r="A6" s="1">
        <v>1987</v>
      </c>
      <c r="C6" s="1">
        <v>54</v>
      </c>
      <c r="D6" s="1">
        <v>40.5</v>
      </c>
      <c r="E6" s="1">
        <v>55.9</v>
      </c>
      <c r="F6" s="1">
        <v>52.4</v>
      </c>
    </row>
    <row r="7" spans="1:6" x14ac:dyDescent="0.3">
      <c r="A7" s="1">
        <v>1988</v>
      </c>
      <c r="C7" s="1">
        <v>55.4</v>
      </c>
      <c r="D7" s="1">
        <v>39.700000000000003</v>
      </c>
      <c r="E7" s="1">
        <v>54.9</v>
      </c>
      <c r="F7" s="1">
        <v>54.4</v>
      </c>
    </row>
    <row r="8" spans="1:6" x14ac:dyDescent="0.3">
      <c r="A8" s="1">
        <v>1989</v>
      </c>
      <c r="C8" s="1">
        <v>58.3</v>
      </c>
      <c r="D8" s="1">
        <v>39.200000000000003</v>
      </c>
      <c r="E8" s="1">
        <v>56.3</v>
      </c>
      <c r="F8" s="1">
        <v>54.5</v>
      </c>
    </row>
    <row r="9" spans="1:6" x14ac:dyDescent="0.3">
      <c r="A9" s="1">
        <v>1990</v>
      </c>
      <c r="C9" s="1">
        <v>60.6</v>
      </c>
      <c r="D9" s="1">
        <v>39.9</v>
      </c>
      <c r="E9" s="1">
        <v>56</v>
      </c>
      <c r="F9" s="1">
        <v>54.3</v>
      </c>
    </row>
    <row r="10" spans="1:6" x14ac:dyDescent="0.3">
      <c r="A10" s="1">
        <v>1991</v>
      </c>
      <c r="B10" s="1">
        <v>49.2</v>
      </c>
      <c r="C10" s="1">
        <v>63.3</v>
      </c>
      <c r="D10" s="1">
        <v>40.9</v>
      </c>
      <c r="E10" s="1">
        <v>58.5</v>
      </c>
      <c r="F10" s="1">
        <v>55</v>
      </c>
    </row>
    <row r="11" spans="1:6" x14ac:dyDescent="0.3">
      <c r="A11" s="1">
        <v>1992</v>
      </c>
      <c r="B11" s="1">
        <v>50.3</v>
      </c>
      <c r="C11" s="1">
        <v>64</v>
      </c>
      <c r="D11" s="1">
        <v>42</v>
      </c>
      <c r="E11" s="1">
        <v>66.2</v>
      </c>
      <c r="F11" s="1">
        <v>56.1</v>
      </c>
    </row>
    <row r="12" spans="1:6" x14ac:dyDescent="0.3">
      <c r="A12" s="1">
        <v>1993</v>
      </c>
      <c r="B12" s="1">
        <v>51.8</v>
      </c>
      <c r="C12" s="1">
        <v>62.9</v>
      </c>
      <c r="D12" s="1">
        <v>42.5</v>
      </c>
      <c r="E12" s="1">
        <v>67.900000000000006</v>
      </c>
      <c r="F12" s="1">
        <v>59.2</v>
      </c>
    </row>
    <row r="13" spans="1:6" x14ac:dyDescent="0.3">
      <c r="A13" s="1">
        <v>1994</v>
      </c>
      <c r="B13" s="1">
        <v>50.7</v>
      </c>
      <c r="C13" s="1">
        <v>61.6</v>
      </c>
      <c r="D13" s="1">
        <v>41.6</v>
      </c>
      <c r="E13" s="1">
        <v>65.599999999999994</v>
      </c>
      <c r="F13" s="1">
        <v>59.3</v>
      </c>
    </row>
    <row r="14" spans="1:6" x14ac:dyDescent="0.3">
      <c r="A14" s="1">
        <v>1995</v>
      </c>
      <c r="B14" s="1">
        <v>52.8</v>
      </c>
      <c r="C14" s="1">
        <v>58.4</v>
      </c>
      <c r="D14" s="1">
        <v>42.4</v>
      </c>
      <c r="E14" s="1">
        <v>63</v>
      </c>
      <c r="F14" s="1">
        <v>58.5</v>
      </c>
    </row>
    <row r="15" spans="1:6" x14ac:dyDescent="0.3">
      <c r="A15" s="1">
        <v>1996</v>
      </c>
      <c r="B15" s="1">
        <v>50.3</v>
      </c>
      <c r="C15" s="1">
        <v>57.6</v>
      </c>
      <c r="D15" s="1">
        <v>41.2</v>
      </c>
      <c r="E15" s="1">
        <v>60.9</v>
      </c>
      <c r="F15" s="1">
        <v>58</v>
      </c>
    </row>
    <row r="16" spans="1:6" x14ac:dyDescent="0.3">
      <c r="A16" s="1">
        <v>1997</v>
      </c>
      <c r="B16" s="1">
        <v>49</v>
      </c>
      <c r="C16" s="1">
        <v>55.8</v>
      </c>
      <c r="D16" s="1">
        <v>40</v>
      </c>
      <c r="E16" s="1">
        <v>58.7</v>
      </c>
      <c r="F16" s="1">
        <v>55.9</v>
      </c>
    </row>
    <row r="17" spans="1:6" x14ac:dyDescent="0.3">
      <c r="A17" s="1">
        <v>1998</v>
      </c>
      <c r="B17" s="1">
        <v>48.2</v>
      </c>
      <c r="C17" s="1">
        <v>55.3</v>
      </c>
      <c r="D17" s="1">
        <v>40.299999999999997</v>
      </c>
      <c r="E17" s="1">
        <v>56.4</v>
      </c>
      <c r="F17" s="1">
        <v>55.4</v>
      </c>
    </row>
    <row r="18" spans="1:6" x14ac:dyDescent="0.3">
      <c r="A18" s="1">
        <v>1999</v>
      </c>
      <c r="B18" s="1">
        <v>47.8</v>
      </c>
      <c r="C18" s="1">
        <v>55.5</v>
      </c>
      <c r="D18" s="1">
        <v>39.4</v>
      </c>
      <c r="E18" s="1">
        <v>56.1</v>
      </c>
      <c r="F18" s="1">
        <v>54.5</v>
      </c>
    </row>
    <row r="19" spans="1:6" x14ac:dyDescent="0.3">
      <c r="A19" s="1">
        <v>2000</v>
      </c>
      <c r="B19" s="1">
        <v>46.9</v>
      </c>
      <c r="C19" s="1">
        <v>55.4</v>
      </c>
      <c r="D19" s="1">
        <v>38.9</v>
      </c>
      <c r="E19" s="1">
        <v>53.1</v>
      </c>
      <c r="F19" s="1">
        <v>52.7</v>
      </c>
    </row>
    <row r="20" spans="1:6" x14ac:dyDescent="0.3">
      <c r="A20" s="1">
        <v>2001</v>
      </c>
      <c r="B20" s="1">
        <v>46.9</v>
      </c>
      <c r="C20" s="1">
        <v>56.2</v>
      </c>
      <c r="D20" s="1">
        <v>39.5</v>
      </c>
      <c r="E20" s="1">
        <v>52.5</v>
      </c>
      <c r="F20" s="1">
        <v>52.8</v>
      </c>
    </row>
    <row r="21" spans="1:6" x14ac:dyDescent="0.3">
      <c r="A21" s="1">
        <v>2002</v>
      </c>
      <c r="B21" s="1">
        <v>47.2</v>
      </c>
      <c r="C21" s="1">
        <v>57.6</v>
      </c>
      <c r="D21" s="1">
        <v>40.1</v>
      </c>
      <c r="E21" s="1">
        <v>53.6</v>
      </c>
      <c r="F21" s="1">
        <v>53.2</v>
      </c>
    </row>
    <row r="22" spans="1:6" x14ac:dyDescent="0.3">
      <c r="A22" s="1">
        <v>2003</v>
      </c>
      <c r="B22" s="1">
        <v>47.6</v>
      </c>
      <c r="C22" s="1">
        <v>58.8</v>
      </c>
      <c r="D22" s="1">
        <v>39.9</v>
      </c>
      <c r="E22" s="1">
        <v>53.7</v>
      </c>
      <c r="F22" s="1">
        <v>53.6</v>
      </c>
    </row>
    <row r="23" spans="1:6" x14ac:dyDescent="0.3">
      <c r="A23" s="1">
        <v>2004</v>
      </c>
      <c r="B23" s="1">
        <v>47.1</v>
      </c>
      <c r="C23" s="1">
        <v>56.5</v>
      </c>
      <c r="D23" s="1">
        <v>39.200000000000003</v>
      </c>
      <c r="E23" s="1">
        <v>52.5</v>
      </c>
      <c r="F23" s="1">
        <v>53</v>
      </c>
    </row>
    <row r="24" spans="1:6" x14ac:dyDescent="0.3">
      <c r="A24" s="1">
        <v>2005</v>
      </c>
      <c r="B24" s="1">
        <v>47</v>
      </c>
      <c r="C24" s="1">
        <v>54.5</v>
      </c>
      <c r="D24" s="1">
        <v>39.1</v>
      </c>
      <c r="E24" s="1">
        <v>52.4</v>
      </c>
      <c r="F24" s="1">
        <v>51.2</v>
      </c>
    </row>
    <row r="25" spans="1:6" x14ac:dyDescent="0.3">
      <c r="A25" s="1">
        <v>2006</v>
      </c>
      <c r="B25" s="1">
        <v>46.3</v>
      </c>
      <c r="C25" s="1">
        <v>53.1</v>
      </c>
      <c r="D25" s="1">
        <v>38.9</v>
      </c>
      <c r="E25" s="1">
        <v>51.1</v>
      </c>
      <c r="F25" s="1">
        <v>49.8</v>
      </c>
    </row>
    <row r="26" spans="1:6" x14ac:dyDescent="0.3">
      <c r="A26" s="1">
        <v>2007</v>
      </c>
      <c r="B26" s="1">
        <v>45.6</v>
      </c>
      <c r="C26" s="1">
        <v>53.6</v>
      </c>
      <c r="D26" s="1">
        <v>38.9</v>
      </c>
      <c r="E26" s="1">
        <v>49.3</v>
      </c>
      <c r="F26" s="1">
        <v>49.6</v>
      </c>
    </row>
    <row r="27" spans="1:6" x14ac:dyDescent="0.3">
      <c r="A27" s="1">
        <v>2008</v>
      </c>
      <c r="B27" s="1">
        <v>46.9</v>
      </c>
      <c r="C27" s="1">
        <v>54.4</v>
      </c>
      <c r="D27" s="1">
        <v>40.6</v>
      </c>
      <c r="E27" s="1">
        <v>50.1</v>
      </c>
      <c r="F27" s="1">
        <v>50.4</v>
      </c>
    </row>
    <row r="28" spans="1:6" x14ac:dyDescent="0.3">
      <c r="A28" s="1">
        <v>2009</v>
      </c>
      <c r="B28" s="1">
        <v>51</v>
      </c>
      <c r="C28" s="1">
        <v>57.6</v>
      </c>
      <c r="D28" s="1">
        <v>44.2</v>
      </c>
      <c r="E28" s="1">
        <v>52.4</v>
      </c>
      <c r="F28" s="1">
        <v>56.5</v>
      </c>
    </row>
    <row r="29" spans="1:6" x14ac:dyDescent="0.3">
      <c r="A29" s="1">
        <v>2010</v>
      </c>
      <c r="B29" s="1">
        <v>51</v>
      </c>
      <c r="C29" s="1">
        <v>56.7</v>
      </c>
      <c r="D29" s="1">
        <v>43.7</v>
      </c>
      <c r="E29" s="1">
        <v>50.5</v>
      </c>
      <c r="F29" s="1">
        <v>56.7</v>
      </c>
    </row>
    <row r="30" spans="1:6" x14ac:dyDescent="0.3">
      <c r="A30" s="1">
        <v>2011</v>
      </c>
      <c r="B30" s="1">
        <v>49.5</v>
      </c>
      <c r="C30" s="1">
        <v>57.2</v>
      </c>
      <c r="D30" s="1">
        <v>43</v>
      </c>
      <c r="E30" s="1">
        <v>49.9</v>
      </c>
      <c r="F30" s="1">
        <v>56.4</v>
      </c>
    </row>
    <row r="31" spans="1:6" x14ac:dyDescent="0.3">
      <c r="A31" s="1">
        <v>2012</v>
      </c>
      <c r="B31" s="1">
        <v>50.1</v>
      </c>
      <c r="C31" s="1">
        <v>56</v>
      </c>
      <c r="D31" s="1">
        <v>42.5</v>
      </c>
      <c r="E31" s="1">
        <v>50.9</v>
      </c>
      <c r="F31" s="1">
        <v>58</v>
      </c>
    </row>
    <row r="32" spans="1:6" x14ac:dyDescent="0.3">
      <c r="A32" s="1">
        <v>2013</v>
      </c>
      <c r="B32" s="1">
        <v>50</v>
      </c>
      <c r="C32" s="1">
        <v>56.4</v>
      </c>
      <c r="D32" s="1">
        <v>41.9</v>
      </c>
      <c r="E32" s="1">
        <v>51.6</v>
      </c>
      <c r="F32" s="1">
        <v>55.8</v>
      </c>
    </row>
    <row r="33" spans="1:6" x14ac:dyDescent="0.3">
      <c r="A33" s="1">
        <v>2014</v>
      </c>
      <c r="B33" s="1">
        <v>49.3</v>
      </c>
      <c r="C33" s="1">
        <v>57.3</v>
      </c>
      <c r="D33" s="1">
        <v>41.3</v>
      </c>
      <c r="E33" s="1">
        <v>50.6</v>
      </c>
      <c r="F33" s="1">
        <v>55.2</v>
      </c>
    </row>
    <row r="34" spans="1:6" x14ac:dyDescent="0.3">
      <c r="A34" s="1">
        <v>2015</v>
      </c>
      <c r="B34" s="1">
        <v>48.5</v>
      </c>
      <c r="C34" s="1">
        <v>58.6</v>
      </c>
      <c r="D34" s="1">
        <v>40.9</v>
      </c>
      <c r="E34" s="1">
        <v>49.4</v>
      </c>
      <c r="F34" s="1">
        <v>54.5</v>
      </c>
    </row>
    <row r="35" spans="1:6" x14ac:dyDescent="0.3">
      <c r="A35" s="1">
        <v>2016</v>
      </c>
      <c r="B35" s="1">
        <v>47.8</v>
      </c>
      <c r="C35" s="1">
        <v>59.3</v>
      </c>
      <c r="D35" s="1">
        <v>40.700000000000003</v>
      </c>
      <c r="E35" s="1">
        <v>49.8</v>
      </c>
      <c r="F35" s="1">
        <v>52.5</v>
      </c>
    </row>
    <row r="36" spans="1:6" x14ac:dyDescent="0.3">
      <c r="A36" s="1">
        <v>2017</v>
      </c>
      <c r="B36" s="1">
        <v>47.1</v>
      </c>
      <c r="C36" s="1">
        <v>59.5</v>
      </c>
      <c r="D36" s="1">
        <v>40.299999999999997</v>
      </c>
      <c r="E36" s="1">
        <v>49.2</v>
      </c>
      <c r="F36" s="1">
        <v>50.6</v>
      </c>
    </row>
    <row r="37" spans="1:6" x14ac:dyDescent="0.3">
      <c r="A37" s="1">
        <v>2018</v>
      </c>
      <c r="B37" s="1">
        <v>46.9</v>
      </c>
      <c r="C37" s="1">
        <v>59.2</v>
      </c>
      <c r="D37" s="1">
        <v>40.299999999999997</v>
      </c>
      <c r="E37" s="1">
        <v>49.8</v>
      </c>
      <c r="F37" s="1">
        <v>50.5</v>
      </c>
    </row>
    <row r="38" spans="1:6" x14ac:dyDescent="0.3">
      <c r="A38" s="1">
        <v>2019</v>
      </c>
      <c r="B38" s="1">
        <v>46.9</v>
      </c>
      <c r="C38" s="1">
        <v>59.9</v>
      </c>
      <c r="D38" s="1">
        <v>40.700000000000003</v>
      </c>
      <c r="E38" s="1">
        <v>49.1</v>
      </c>
      <c r="F38" s="1">
        <v>49.7</v>
      </c>
    </row>
    <row r="39" spans="1:6" x14ac:dyDescent="0.3">
      <c r="A39" s="1">
        <v>2020</v>
      </c>
      <c r="B39" s="1">
        <v>53.5</v>
      </c>
      <c r="C39" s="1">
        <v>65</v>
      </c>
      <c r="D39" s="1">
        <v>48.4</v>
      </c>
      <c r="E39" s="1">
        <v>52.1</v>
      </c>
      <c r="F39" s="1">
        <v>53.5</v>
      </c>
    </row>
    <row r="40" spans="1:6" x14ac:dyDescent="0.3">
      <c r="A40" s="1">
        <v>2021</v>
      </c>
      <c r="B40" s="1">
        <v>52.4</v>
      </c>
      <c r="C40" s="1">
        <v>61.9</v>
      </c>
      <c r="D40" s="1">
        <v>46.1</v>
      </c>
      <c r="E40" s="1">
        <v>49.6</v>
      </c>
      <c r="F40" s="1">
        <v>50.8</v>
      </c>
    </row>
    <row r="41" spans="1:6" x14ac:dyDescent="0.3">
      <c r="A41" s="1">
        <v>2022</v>
      </c>
      <c r="B41" s="1">
        <v>51</v>
      </c>
      <c r="C41" s="1">
        <v>61.1</v>
      </c>
      <c r="D41" s="1">
        <v>42.9</v>
      </c>
      <c r="E41" s="1">
        <v>46.9</v>
      </c>
      <c r="F41" s="1">
        <v>47.7</v>
      </c>
    </row>
    <row r="42" spans="1:6" x14ac:dyDescent="0.3">
      <c r="A42" s="1">
        <v>2023</v>
      </c>
      <c r="B42" s="1">
        <v>50.9</v>
      </c>
      <c r="C42" s="1">
        <v>61.2</v>
      </c>
      <c r="D42" s="1">
        <v>42.8</v>
      </c>
      <c r="E42" s="1">
        <v>47.6</v>
      </c>
      <c r="F42" s="1">
        <v>48.1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5"/>
  <sheetViews>
    <sheetView workbookViewId="0"/>
  </sheetViews>
  <sheetFormatPr baseColWidth="10" defaultColWidth="8.85546875" defaultRowHeight="16.5" x14ac:dyDescent="0.3"/>
  <cols>
    <col min="1" max="4" width="20.7109375" style="1" customWidth="1"/>
  </cols>
  <sheetData>
    <row r="1" spans="1:4" x14ac:dyDescent="0.3">
      <c r="A1" s="2" t="s">
        <v>102</v>
      </c>
    </row>
    <row r="3" spans="1:4" x14ac:dyDescent="0.25">
      <c r="A3" s="2" t="s">
        <v>29</v>
      </c>
      <c r="B3" s="2" t="s">
        <v>99</v>
      </c>
      <c r="C3" s="2" t="s">
        <v>100</v>
      </c>
      <c r="D3" s="2" t="s">
        <v>101</v>
      </c>
    </row>
    <row r="4" spans="1:4" x14ac:dyDescent="0.3">
      <c r="A4" s="1">
        <v>2002</v>
      </c>
      <c r="B4" s="1">
        <v>2.8</v>
      </c>
      <c r="C4" s="1">
        <v>1.1000000000000001</v>
      </c>
      <c r="D4" s="1">
        <v>0.4</v>
      </c>
    </row>
    <row r="5" spans="1:4" x14ac:dyDescent="0.3">
      <c r="A5" s="1">
        <v>2003</v>
      </c>
      <c r="B5" s="1">
        <v>-0.2</v>
      </c>
      <c r="C5" s="1">
        <v>0.1</v>
      </c>
      <c r="D5" s="1">
        <v>1.2</v>
      </c>
    </row>
    <row r="6" spans="1:4" x14ac:dyDescent="0.3">
      <c r="A6" s="1">
        <v>2004</v>
      </c>
      <c r="B6" s="1">
        <v>0.2</v>
      </c>
      <c r="C6" s="1">
        <v>0.3</v>
      </c>
      <c r="D6" s="1">
        <v>1.2</v>
      </c>
    </row>
    <row r="7" spans="1:4" x14ac:dyDescent="0.3">
      <c r="A7" s="1">
        <v>2005</v>
      </c>
      <c r="B7" s="1">
        <v>-1.1000000000000001</v>
      </c>
      <c r="C7" s="1">
        <v>0</v>
      </c>
      <c r="D7" s="1">
        <v>0.7</v>
      </c>
    </row>
    <row r="8" spans="1:4" x14ac:dyDescent="0.3">
      <c r="A8" s="1">
        <v>2006</v>
      </c>
      <c r="B8" s="1">
        <v>-1.6</v>
      </c>
      <c r="C8" s="1">
        <v>-0.3</v>
      </c>
      <c r="D8" s="1">
        <v>-0.3</v>
      </c>
    </row>
    <row r="9" spans="1:4" x14ac:dyDescent="0.3">
      <c r="A9" s="1">
        <v>2007</v>
      </c>
      <c r="B9" s="1">
        <v>-1.7</v>
      </c>
      <c r="C9" s="1">
        <v>-0.2</v>
      </c>
      <c r="D9" s="1">
        <v>-1</v>
      </c>
    </row>
    <row r="10" spans="1:4" x14ac:dyDescent="0.3">
      <c r="A10" s="1">
        <v>2008</v>
      </c>
      <c r="B10" s="1">
        <v>0.4</v>
      </c>
      <c r="C10" s="1">
        <v>0.3</v>
      </c>
      <c r="D10" s="1">
        <v>-1.2</v>
      </c>
    </row>
    <row r="11" spans="1:4" x14ac:dyDescent="0.3">
      <c r="A11" s="1">
        <v>2009</v>
      </c>
      <c r="B11" s="1">
        <v>2.2000000000000002</v>
      </c>
      <c r="C11" s="1">
        <v>1.9</v>
      </c>
      <c r="D11" s="1">
        <v>-0.1</v>
      </c>
    </row>
    <row r="12" spans="1:4" x14ac:dyDescent="0.3">
      <c r="A12" s="1">
        <v>2010</v>
      </c>
      <c r="B12" s="1">
        <v>-0.2</v>
      </c>
      <c r="C12" s="1">
        <v>0.3</v>
      </c>
      <c r="D12" s="1">
        <v>0.1</v>
      </c>
    </row>
    <row r="13" spans="1:4" x14ac:dyDescent="0.3">
      <c r="A13" s="1">
        <v>2011</v>
      </c>
      <c r="B13" s="1">
        <v>-0.4</v>
      </c>
      <c r="C13" s="1">
        <v>-0.8</v>
      </c>
      <c r="D13" s="1">
        <v>-0.2</v>
      </c>
    </row>
    <row r="14" spans="1:4" x14ac:dyDescent="0.3">
      <c r="A14" s="1">
        <v>2012</v>
      </c>
      <c r="B14" s="1">
        <v>0</v>
      </c>
      <c r="C14" s="1">
        <v>0.6</v>
      </c>
      <c r="D14" s="1">
        <v>-0.4</v>
      </c>
    </row>
    <row r="15" spans="1:4" x14ac:dyDescent="0.3">
      <c r="A15" s="1">
        <v>2013</v>
      </c>
      <c r="B15" s="1">
        <v>0</v>
      </c>
      <c r="C15" s="1">
        <v>0.4</v>
      </c>
      <c r="D15" s="1">
        <v>-0.2</v>
      </c>
    </row>
    <row r="16" spans="1:4" x14ac:dyDescent="0.3">
      <c r="A16" s="1">
        <v>2014</v>
      </c>
      <c r="B16" s="1">
        <v>0.9</v>
      </c>
      <c r="C16" s="1">
        <v>0.7</v>
      </c>
      <c r="D16" s="1">
        <v>0</v>
      </c>
    </row>
    <row r="17" spans="1:4" x14ac:dyDescent="0.3">
      <c r="A17" s="1">
        <v>2015</v>
      </c>
      <c r="B17" s="1">
        <v>0.4</v>
      </c>
      <c r="C17" s="1">
        <v>0.7</v>
      </c>
      <c r="D17" s="1">
        <v>0.2</v>
      </c>
    </row>
    <row r="18" spans="1:4" x14ac:dyDescent="0.3">
      <c r="A18" s="1">
        <v>2016</v>
      </c>
      <c r="B18" s="1">
        <v>0.2</v>
      </c>
      <c r="C18" s="1">
        <v>0.9</v>
      </c>
      <c r="D18" s="1">
        <v>0.3</v>
      </c>
    </row>
    <row r="19" spans="1:4" x14ac:dyDescent="0.3">
      <c r="A19" s="1">
        <v>2017</v>
      </c>
      <c r="B19" s="1">
        <v>-0.3</v>
      </c>
      <c r="C19" s="1">
        <v>0.2</v>
      </c>
      <c r="D19" s="1">
        <v>-0.1</v>
      </c>
    </row>
    <row r="20" spans="1:4" x14ac:dyDescent="0.3">
      <c r="A20" s="1">
        <v>2018</v>
      </c>
      <c r="B20" s="1">
        <v>-0.4</v>
      </c>
      <c r="C20" s="1">
        <v>-0.3</v>
      </c>
      <c r="D20" s="1">
        <v>-0.5</v>
      </c>
    </row>
    <row r="21" spans="1:4" x14ac:dyDescent="0.3">
      <c r="A21" s="1">
        <v>2019</v>
      </c>
      <c r="B21" s="1">
        <v>-0.6</v>
      </c>
      <c r="C21" s="1">
        <v>0.6</v>
      </c>
      <c r="D21" s="1">
        <v>-0.7</v>
      </c>
    </row>
    <row r="22" spans="1:4" x14ac:dyDescent="0.3">
      <c r="A22" s="1">
        <v>2020</v>
      </c>
      <c r="B22" s="1">
        <v>0.4</v>
      </c>
      <c r="C22" s="1">
        <v>3.8</v>
      </c>
      <c r="D22" s="1">
        <v>2.1</v>
      </c>
    </row>
    <row r="23" spans="1:4" x14ac:dyDescent="0.3">
      <c r="A23" s="1">
        <v>2021</v>
      </c>
      <c r="B23" s="1">
        <v>0.2</v>
      </c>
      <c r="C23" s="1">
        <v>-1</v>
      </c>
      <c r="D23" s="1">
        <v>0.2</v>
      </c>
    </row>
    <row r="24" spans="1:4" x14ac:dyDescent="0.3">
      <c r="A24" s="1">
        <v>2022</v>
      </c>
      <c r="B24" s="1">
        <v>-1.9</v>
      </c>
      <c r="C24" s="1">
        <v>-1</v>
      </c>
      <c r="D24" s="1">
        <v>-1.1000000000000001</v>
      </c>
    </row>
    <row r="25" spans="1:4" x14ac:dyDescent="0.3">
      <c r="A25" s="1">
        <v>2023</v>
      </c>
      <c r="B25" s="1">
        <v>0</v>
      </c>
      <c r="C25" s="1">
        <v>0.4</v>
      </c>
      <c r="D25" s="1">
        <v>-1.1000000000000001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0"/>
  <sheetViews>
    <sheetView workbookViewId="0"/>
  </sheetViews>
  <sheetFormatPr baseColWidth="10" defaultColWidth="8.85546875" defaultRowHeight="16.5" x14ac:dyDescent="0.3"/>
  <cols>
    <col min="1" max="5" width="20.7109375" style="1" customWidth="1"/>
  </cols>
  <sheetData>
    <row r="1" spans="1:5" x14ac:dyDescent="0.3">
      <c r="A1" s="2" t="s">
        <v>107</v>
      </c>
    </row>
    <row r="3" spans="1:5" x14ac:dyDescent="0.25">
      <c r="A3" s="2" t="s">
        <v>29</v>
      </c>
      <c r="B3" s="2" t="s">
        <v>103</v>
      </c>
      <c r="C3" s="2" t="s">
        <v>104</v>
      </c>
      <c r="D3" s="2" t="s">
        <v>105</v>
      </c>
      <c r="E3" s="2" t="s">
        <v>106</v>
      </c>
    </row>
    <row r="4" spans="1:5" x14ac:dyDescent="0.3">
      <c r="A4" s="1">
        <v>1996</v>
      </c>
      <c r="B4" s="1">
        <v>47.5</v>
      </c>
      <c r="C4" s="1">
        <v>0</v>
      </c>
      <c r="D4" s="1">
        <v>0</v>
      </c>
      <c r="E4" s="1">
        <v>47.5</v>
      </c>
    </row>
    <row r="5" spans="1:5" x14ac:dyDescent="0.3">
      <c r="A5" s="1">
        <v>1997</v>
      </c>
      <c r="B5" s="1">
        <v>60.9</v>
      </c>
      <c r="C5" s="1">
        <v>0</v>
      </c>
      <c r="D5" s="1">
        <v>5</v>
      </c>
      <c r="E5" s="1">
        <v>65.900000000000006</v>
      </c>
    </row>
    <row r="6" spans="1:5" x14ac:dyDescent="0.3">
      <c r="A6" s="1">
        <v>1998</v>
      </c>
      <c r="B6" s="1">
        <v>32.9</v>
      </c>
      <c r="C6" s="1">
        <v>11.9</v>
      </c>
      <c r="D6" s="1">
        <v>13</v>
      </c>
      <c r="E6" s="1">
        <v>57.9</v>
      </c>
    </row>
    <row r="7" spans="1:5" x14ac:dyDescent="0.3">
      <c r="A7" s="1">
        <v>1999</v>
      </c>
      <c r="B7" s="1">
        <v>24.5</v>
      </c>
      <c r="C7" s="1">
        <v>22.8</v>
      </c>
      <c r="D7" s="1">
        <v>3</v>
      </c>
      <c r="E7" s="1">
        <v>50.3</v>
      </c>
    </row>
    <row r="8" spans="1:5" x14ac:dyDescent="0.3">
      <c r="A8" s="1">
        <v>2000</v>
      </c>
      <c r="B8" s="1">
        <v>150</v>
      </c>
      <c r="C8" s="1">
        <v>5.7</v>
      </c>
      <c r="D8" s="1">
        <v>8</v>
      </c>
      <c r="E8" s="1">
        <v>163.69999999999999</v>
      </c>
    </row>
    <row r="9" spans="1:5" x14ac:dyDescent="0.3">
      <c r="A9" s="1">
        <v>2001</v>
      </c>
      <c r="B9" s="1">
        <v>251.6</v>
      </c>
      <c r="C9" s="1">
        <v>-9.4</v>
      </c>
      <c r="D9" s="1">
        <v>-15</v>
      </c>
      <c r="E9" s="1">
        <v>227.2</v>
      </c>
    </row>
    <row r="10" spans="1:5" x14ac:dyDescent="0.3">
      <c r="A10" s="1">
        <v>2002</v>
      </c>
      <c r="B10" s="1">
        <v>125.8</v>
      </c>
      <c r="C10" s="1">
        <v>-29.6</v>
      </c>
      <c r="D10" s="1">
        <v>-101</v>
      </c>
      <c r="E10" s="1">
        <v>-4.8</v>
      </c>
    </row>
    <row r="11" spans="1:5" x14ac:dyDescent="0.3">
      <c r="A11" s="1">
        <v>2003</v>
      </c>
      <c r="B11" s="1">
        <v>104.5</v>
      </c>
      <c r="C11" s="1">
        <v>91.2</v>
      </c>
      <c r="D11" s="1">
        <v>41</v>
      </c>
      <c r="E11" s="1">
        <v>236.7</v>
      </c>
    </row>
    <row r="12" spans="1:5" x14ac:dyDescent="0.3">
      <c r="A12" s="1">
        <v>2004</v>
      </c>
      <c r="B12" s="1">
        <v>138.9</v>
      </c>
      <c r="C12" s="1">
        <v>81</v>
      </c>
      <c r="D12" s="1">
        <v>-49</v>
      </c>
      <c r="E12" s="1">
        <v>171</v>
      </c>
    </row>
    <row r="13" spans="1:5" x14ac:dyDescent="0.3">
      <c r="A13" s="1">
        <v>2005</v>
      </c>
      <c r="B13" s="1">
        <v>221.3</v>
      </c>
      <c r="C13" s="1">
        <v>125.8</v>
      </c>
      <c r="D13" s="1">
        <v>36</v>
      </c>
      <c r="E13" s="1">
        <v>383</v>
      </c>
    </row>
    <row r="14" spans="1:5" x14ac:dyDescent="0.3">
      <c r="A14" s="1">
        <v>2006</v>
      </c>
      <c r="B14" s="1">
        <v>289.5</v>
      </c>
      <c r="C14" s="1">
        <v>122.5</v>
      </c>
      <c r="D14" s="1">
        <v>-28</v>
      </c>
      <c r="E14" s="1">
        <v>384</v>
      </c>
    </row>
    <row r="15" spans="1:5" x14ac:dyDescent="0.3">
      <c r="A15" s="1">
        <v>2007</v>
      </c>
      <c r="B15" s="1">
        <v>315.2</v>
      </c>
      <c r="C15" s="1">
        <v>73.2</v>
      </c>
      <c r="D15" s="1">
        <v>-153</v>
      </c>
      <c r="E15" s="1">
        <v>235.4</v>
      </c>
    </row>
    <row r="16" spans="1:5" x14ac:dyDescent="0.3">
      <c r="A16" s="1">
        <v>2008</v>
      </c>
      <c r="B16" s="1">
        <v>385.5</v>
      </c>
      <c r="C16" s="1">
        <v>-635.4</v>
      </c>
      <c r="D16" s="1">
        <v>506.2</v>
      </c>
      <c r="E16" s="1">
        <v>256.3</v>
      </c>
    </row>
    <row r="17" spans="1:5" x14ac:dyDescent="0.3">
      <c r="A17" s="1">
        <v>2009</v>
      </c>
      <c r="B17" s="1">
        <v>171.6</v>
      </c>
      <c r="C17" s="1">
        <v>609.6</v>
      </c>
      <c r="D17" s="1">
        <v>-417.6</v>
      </c>
      <c r="E17" s="1">
        <v>363.5</v>
      </c>
    </row>
    <row r="18" spans="1:5" x14ac:dyDescent="0.3">
      <c r="A18" s="1">
        <v>2010</v>
      </c>
      <c r="B18" s="1">
        <v>185.2</v>
      </c>
      <c r="C18" s="1">
        <v>260.89999999999998</v>
      </c>
      <c r="D18" s="1">
        <v>-8.5</v>
      </c>
      <c r="E18" s="1">
        <v>437.6</v>
      </c>
    </row>
    <row r="19" spans="1:5" x14ac:dyDescent="0.3">
      <c r="A19" s="1">
        <v>2011</v>
      </c>
      <c r="B19" s="1">
        <v>274.2</v>
      </c>
      <c r="C19" s="1">
        <v>-88.8</v>
      </c>
      <c r="D19" s="1">
        <v>49.2</v>
      </c>
      <c r="E19" s="1">
        <v>234.6</v>
      </c>
    </row>
    <row r="20" spans="1:5" x14ac:dyDescent="0.3">
      <c r="A20" s="1">
        <v>2012</v>
      </c>
      <c r="B20" s="1">
        <v>278.89999999999998</v>
      </c>
      <c r="C20" s="1">
        <v>445.2</v>
      </c>
      <c r="D20" s="1">
        <v>-219.6</v>
      </c>
      <c r="E20" s="1">
        <v>504.5</v>
      </c>
    </row>
    <row r="21" spans="1:5" x14ac:dyDescent="0.3">
      <c r="A21" s="1">
        <v>2013</v>
      </c>
      <c r="B21" s="1">
        <v>241.2</v>
      </c>
      <c r="C21" s="1">
        <v>688.6</v>
      </c>
      <c r="D21" s="1">
        <v>291.39999999999998</v>
      </c>
      <c r="E21" s="1">
        <v>1221.3</v>
      </c>
    </row>
    <row r="22" spans="1:5" x14ac:dyDescent="0.3">
      <c r="A22" s="1">
        <v>2014</v>
      </c>
      <c r="B22" s="1">
        <v>150</v>
      </c>
      <c r="C22" s="1">
        <v>540.4</v>
      </c>
      <c r="D22" s="1">
        <v>702.3</v>
      </c>
      <c r="E22" s="1">
        <v>1392.7</v>
      </c>
    </row>
    <row r="23" spans="1:5" x14ac:dyDescent="0.3">
      <c r="A23" s="1">
        <v>2015</v>
      </c>
      <c r="B23" s="1">
        <v>45.7</v>
      </c>
      <c r="C23" s="1">
        <v>329.8</v>
      </c>
      <c r="D23" s="1">
        <v>668.1</v>
      </c>
      <c r="E23" s="1">
        <v>1043.7</v>
      </c>
    </row>
    <row r="24" spans="1:5" x14ac:dyDescent="0.3">
      <c r="A24" s="1">
        <v>2016</v>
      </c>
      <c r="B24" s="1">
        <v>-101.3</v>
      </c>
      <c r="C24" s="1">
        <v>442.9</v>
      </c>
      <c r="D24" s="1">
        <v>-306.10000000000002</v>
      </c>
      <c r="E24" s="1">
        <v>35.5</v>
      </c>
    </row>
    <row r="25" spans="1:5" x14ac:dyDescent="0.3">
      <c r="A25" s="1">
        <v>2017</v>
      </c>
      <c r="B25" s="1">
        <v>-60.8</v>
      </c>
      <c r="C25" s="1">
        <v>1023.1</v>
      </c>
      <c r="D25" s="1">
        <v>14.7</v>
      </c>
      <c r="E25" s="1">
        <v>977</v>
      </c>
    </row>
    <row r="26" spans="1:5" x14ac:dyDescent="0.3">
      <c r="A26" s="1">
        <v>2018</v>
      </c>
      <c r="B26" s="1">
        <v>33.799999999999997</v>
      </c>
      <c r="C26" s="1">
        <v>-489.7</v>
      </c>
      <c r="D26" s="1">
        <v>223.6</v>
      </c>
      <c r="E26" s="1">
        <v>-232.3</v>
      </c>
    </row>
    <row r="27" spans="1:5" x14ac:dyDescent="0.3">
      <c r="A27" s="1">
        <v>2019</v>
      </c>
      <c r="B27" s="1">
        <v>17.899999999999999</v>
      </c>
      <c r="C27" s="1">
        <v>1687.8</v>
      </c>
      <c r="D27" s="1">
        <v>126.7</v>
      </c>
      <c r="E27" s="1">
        <v>1832.4</v>
      </c>
    </row>
    <row r="28" spans="1:5" x14ac:dyDescent="0.3">
      <c r="A28" s="1">
        <v>2020</v>
      </c>
      <c r="B28" s="1">
        <v>-297.7</v>
      </c>
      <c r="C28" s="1">
        <v>1064.4000000000001</v>
      </c>
      <c r="D28" s="1">
        <v>57.9</v>
      </c>
      <c r="E28" s="1">
        <v>824.7</v>
      </c>
    </row>
    <row r="29" spans="1:5" x14ac:dyDescent="0.3">
      <c r="A29" s="1">
        <v>2021</v>
      </c>
      <c r="B29" s="1">
        <v>-119</v>
      </c>
      <c r="C29" s="1">
        <v>1575.2</v>
      </c>
      <c r="D29" s="1">
        <v>-24.6</v>
      </c>
      <c r="E29" s="1">
        <v>1431.6</v>
      </c>
    </row>
    <row r="30" spans="1:5" x14ac:dyDescent="0.3">
      <c r="A30" s="1">
        <v>2022</v>
      </c>
      <c r="B30" s="1">
        <v>1089.8</v>
      </c>
      <c r="C30" s="1">
        <v>-1642.5</v>
      </c>
      <c r="D30" s="1">
        <v>641.9</v>
      </c>
      <c r="E30" s="1">
        <v>89.2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0"/>
  <sheetViews>
    <sheetView workbookViewId="0"/>
  </sheetViews>
  <sheetFormatPr baseColWidth="10" defaultColWidth="8.85546875" defaultRowHeight="16.5" x14ac:dyDescent="0.3"/>
  <cols>
    <col min="1" max="4" width="20.7109375" style="1" customWidth="1"/>
  </cols>
  <sheetData>
    <row r="1" spans="1:4" x14ac:dyDescent="0.3">
      <c r="A1" s="2" t="s">
        <v>111</v>
      </c>
    </row>
    <row r="3" spans="1:4" x14ac:dyDescent="0.25">
      <c r="A3" s="2" t="s">
        <v>29</v>
      </c>
      <c r="B3" s="2" t="s">
        <v>108</v>
      </c>
      <c r="C3" s="2" t="s">
        <v>109</v>
      </c>
      <c r="D3" s="2" t="s">
        <v>110</v>
      </c>
    </row>
    <row r="4" spans="1:4" x14ac:dyDescent="0.3">
      <c r="A4" s="1">
        <v>1996</v>
      </c>
      <c r="B4" s="1">
        <v>47.6</v>
      </c>
      <c r="C4" s="1">
        <v>0</v>
      </c>
      <c r="D4" s="1">
        <v>47.6</v>
      </c>
    </row>
    <row r="5" spans="1:4" x14ac:dyDescent="0.3">
      <c r="A5" s="1">
        <v>1997</v>
      </c>
      <c r="B5" s="1">
        <v>113.4</v>
      </c>
      <c r="C5" s="1">
        <v>5</v>
      </c>
      <c r="D5" s="1">
        <v>108.4</v>
      </c>
    </row>
    <row r="6" spans="1:4" x14ac:dyDescent="0.3">
      <c r="A6" s="1">
        <v>1998</v>
      </c>
      <c r="B6" s="1">
        <v>171.8</v>
      </c>
      <c r="C6" s="1">
        <v>18</v>
      </c>
      <c r="D6" s="1">
        <v>153.80000000000001</v>
      </c>
    </row>
    <row r="7" spans="1:4" x14ac:dyDescent="0.3">
      <c r="A7" s="1">
        <v>1999</v>
      </c>
      <c r="B7" s="1">
        <v>222.2</v>
      </c>
      <c r="C7" s="1">
        <v>21</v>
      </c>
      <c r="D7" s="1">
        <v>201.2</v>
      </c>
    </row>
    <row r="8" spans="1:4" x14ac:dyDescent="0.3">
      <c r="A8" s="1">
        <v>2000</v>
      </c>
      <c r="B8" s="1">
        <v>386.1</v>
      </c>
      <c r="C8" s="1">
        <v>29</v>
      </c>
      <c r="D8" s="1">
        <v>357.1</v>
      </c>
    </row>
    <row r="9" spans="1:4" x14ac:dyDescent="0.3">
      <c r="A9" s="1">
        <v>2001</v>
      </c>
      <c r="B9" s="1">
        <v>613.29999999999995</v>
      </c>
      <c r="C9" s="1">
        <v>14</v>
      </c>
      <c r="D9" s="1">
        <v>599.29999999999995</v>
      </c>
    </row>
    <row r="10" spans="1:4" x14ac:dyDescent="0.3">
      <c r="A10" s="1">
        <v>2002</v>
      </c>
      <c r="B10" s="1">
        <v>608.4</v>
      </c>
      <c r="C10" s="1">
        <v>-87</v>
      </c>
      <c r="D10" s="1">
        <v>695.4</v>
      </c>
    </row>
    <row r="11" spans="1:4" x14ac:dyDescent="0.3">
      <c r="A11" s="1">
        <v>2003</v>
      </c>
      <c r="B11" s="1">
        <v>844.5</v>
      </c>
      <c r="C11" s="1">
        <v>-46</v>
      </c>
      <c r="D11" s="1">
        <v>890.5</v>
      </c>
    </row>
    <row r="12" spans="1:4" x14ac:dyDescent="0.3">
      <c r="A12" s="1">
        <v>2004</v>
      </c>
      <c r="B12" s="1">
        <v>1015.4</v>
      </c>
      <c r="C12" s="1">
        <v>-95</v>
      </c>
      <c r="D12" s="1">
        <v>1110.4000000000001</v>
      </c>
    </row>
    <row r="13" spans="1:4" x14ac:dyDescent="0.3">
      <c r="A13" s="1">
        <v>2005</v>
      </c>
      <c r="B13" s="1">
        <v>1397.8</v>
      </c>
      <c r="C13" s="1">
        <v>-59</v>
      </c>
      <c r="D13" s="1">
        <v>1456.8</v>
      </c>
    </row>
    <row r="14" spans="1:4" x14ac:dyDescent="0.3">
      <c r="A14" s="1">
        <v>2006</v>
      </c>
      <c r="B14" s="1">
        <v>1782.2</v>
      </c>
      <c r="C14" s="1">
        <v>-87</v>
      </c>
      <c r="D14" s="1">
        <v>1869.2</v>
      </c>
    </row>
    <row r="15" spans="1:4" x14ac:dyDescent="0.3">
      <c r="A15" s="1">
        <v>2007</v>
      </c>
      <c r="B15" s="1">
        <v>2016.9</v>
      </c>
      <c r="C15" s="1">
        <v>-240</v>
      </c>
      <c r="D15" s="1">
        <v>2256.9</v>
      </c>
    </row>
    <row r="16" spans="1:4" x14ac:dyDescent="0.3">
      <c r="A16" s="1">
        <v>2008</v>
      </c>
      <c r="B16" s="1">
        <v>2273.3000000000002</v>
      </c>
      <c r="C16" s="1">
        <v>266.2</v>
      </c>
      <c r="D16" s="1">
        <v>2007.1</v>
      </c>
    </row>
    <row r="17" spans="1:4" x14ac:dyDescent="0.3">
      <c r="A17" s="1">
        <v>2009</v>
      </c>
      <c r="B17" s="1">
        <v>2636.8</v>
      </c>
      <c r="C17" s="1">
        <v>-151.4</v>
      </c>
      <c r="D17" s="1">
        <v>2788.2</v>
      </c>
    </row>
    <row r="18" spans="1:4" x14ac:dyDescent="0.3">
      <c r="A18" s="1">
        <v>2010</v>
      </c>
      <c r="B18" s="1">
        <v>3074.5</v>
      </c>
      <c r="C18" s="1">
        <v>-159.9</v>
      </c>
      <c r="D18" s="1">
        <v>3234.4</v>
      </c>
    </row>
    <row r="19" spans="1:4" x14ac:dyDescent="0.3">
      <c r="A19" s="1">
        <v>2011</v>
      </c>
      <c r="B19" s="1">
        <v>3309</v>
      </c>
      <c r="C19" s="1">
        <v>-110.7</v>
      </c>
      <c r="D19" s="1">
        <v>3419.7</v>
      </c>
    </row>
    <row r="20" spans="1:4" x14ac:dyDescent="0.3">
      <c r="A20" s="1">
        <v>2012</v>
      </c>
      <c r="B20" s="1">
        <v>3813.6</v>
      </c>
      <c r="C20" s="1">
        <v>-330.3</v>
      </c>
      <c r="D20" s="1">
        <v>4143.8999999999996</v>
      </c>
    </row>
    <row r="21" spans="1:4" x14ac:dyDescent="0.3">
      <c r="A21" s="1">
        <v>2013</v>
      </c>
      <c r="B21" s="1">
        <v>5034.8</v>
      </c>
      <c r="C21" s="1">
        <v>-38.9</v>
      </c>
      <c r="D21" s="1">
        <v>5073.7</v>
      </c>
    </row>
    <row r="22" spans="1:4" x14ac:dyDescent="0.3">
      <c r="A22" s="1">
        <v>2014</v>
      </c>
      <c r="B22" s="1">
        <v>6427.5</v>
      </c>
      <c r="C22" s="1">
        <v>663.4</v>
      </c>
      <c r="D22" s="1">
        <v>5764.1</v>
      </c>
    </row>
    <row r="23" spans="1:4" x14ac:dyDescent="0.3">
      <c r="A23" s="1">
        <v>2015</v>
      </c>
      <c r="B23" s="1">
        <v>7471.2</v>
      </c>
      <c r="C23" s="1">
        <v>1331.5</v>
      </c>
      <c r="D23" s="1">
        <v>6139.7</v>
      </c>
    </row>
    <row r="24" spans="1:4" x14ac:dyDescent="0.3">
      <c r="A24" s="1">
        <v>2016</v>
      </c>
      <c r="B24" s="1">
        <v>7506.8</v>
      </c>
      <c r="C24" s="1">
        <v>1025.4000000000001</v>
      </c>
      <c r="D24" s="1">
        <v>6481.4</v>
      </c>
    </row>
    <row r="25" spans="1:4" x14ac:dyDescent="0.3">
      <c r="A25" s="1">
        <v>2017</v>
      </c>
      <c r="B25" s="1">
        <v>8483.7000000000007</v>
      </c>
      <c r="C25" s="1">
        <v>1040.0999999999999</v>
      </c>
      <c r="D25" s="1">
        <v>7443.6</v>
      </c>
    </row>
    <row r="26" spans="1:4" x14ac:dyDescent="0.3">
      <c r="A26" s="1">
        <v>2018</v>
      </c>
      <c r="B26" s="1">
        <v>8251.4</v>
      </c>
      <c r="C26" s="1">
        <v>1263.7</v>
      </c>
      <c r="D26" s="1">
        <v>6987.7</v>
      </c>
    </row>
    <row r="27" spans="1:4" x14ac:dyDescent="0.3">
      <c r="A27" s="1">
        <v>2019</v>
      </c>
      <c r="B27" s="1">
        <v>10083.799999999999</v>
      </c>
      <c r="C27" s="1">
        <v>1390.4</v>
      </c>
      <c r="D27" s="1">
        <v>8693.4</v>
      </c>
    </row>
    <row r="28" spans="1:4" x14ac:dyDescent="0.3">
      <c r="A28" s="1">
        <v>2020</v>
      </c>
      <c r="B28" s="1">
        <v>10908.5</v>
      </c>
      <c r="C28" s="1">
        <v>1448.4</v>
      </c>
      <c r="D28" s="1">
        <v>9460.1</v>
      </c>
    </row>
    <row r="29" spans="1:4" x14ac:dyDescent="0.3">
      <c r="A29" s="1">
        <v>2021</v>
      </c>
      <c r="B29" s="1">
        <v>12334.9</v>
      </c>
      <c r="C29" s="1">
        <v>1423.8</v>
      </c>
      <c r="D29" s="1">
        <v>10911.1</v>
      </c>
    </row>
    <row r="30" spans="1:4" x14ac:dyDescent="0.3">
      <c r="A30" s="1">
        <v>2022</v>
      </c>
      <c r="B30" s="1">
        <v>12423.8</v>
      </c>
      <c r="C30" s="1">
        <v>2065.6</v>
      </c>
      <c r="D30" s="1">
        <v>10358.200000000001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4"/>
  <sheetViews>
    <sheetView workbookViewId="0"/>
  </sheetViews>
  <sheetFormatPr baseColWidth="10" defaultColWidth="8.85546875" defaultRowHeight="16.5" x14ac:dyDescent="0.3"/>
  <cols>
    <col min="1" max="6" width="20.7109375" style="1" customWidth="1"/>
  </cols>
  <sheetData>
    <row r="1" spans="1:6" x14ac:dyDescent="0.3">
      <c r="A1" s="2" t="s">
        <v>119</v>
      </c>
    </row>
    <row r="3" spans="1:6" x14ac:dyDescent="0.25">
      <c r="A3" s="2" t="s">
        <v>113</v>
      </c>
      <c r="B3" s="2" t="s">
        <v>114</v>
      </c>
      <c r="C3" s="2" t="s">
        <v>115</v>
      </c>
      <c r="D3" s="2" t="s">
        <v>116</v>
      </c>
      <c r="E3" s="2" t="s">
        <v>117</v>
      </c>
      <c r="F3" s="2" t="s">
        <v>118</v>
      </c>
    </row>
    <row r="4" spans="1:6" x14ac:dyDescent="0.3">
      <c r="A4" s="1" t="s">
        <v>112</v>
      </c>
      <c r="B4" s="1">
        <v>589.70000000000005</v>
      </c>
      <c r="C4" s="1">
        <v>199.4</v>
      </c>
      <c r="D4" s="1">
        <v>289.8</v>
      </c>
      <c r="E4" s="1">
        <v>98</v>
      </c>
      <c r="F4" s="1">
        <v>548.70000000000005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31</v>
      </c>
    </row>
    <row r="3" spans="1:2" x14ac:dyDescent="0.25">
      <c r="A3" s="2" t="s">
        <v>29</v>
      </c>
      <c r="B3" s="2" t="s">
        <v>30</v>
      </c>
    </row>
    <row r="4" spans="1:2" x14ac:dyDescent="0.3">
      <c r="A4" s="1">
        <v>2002</v>
      </c>
      <c r="B4" s="1">
        <v>1.1000000000000001</v>
      </c>
    </row>
    <row r="5" spans="1:2" x14ac:dyDescent="0.3">
      <c r="A5" s="1">
        <v>2003</v>
      </c>
      <c r="B5" s="1">
        <v>0.1</v>
      </c>
    </row>
    <row r="6" spans="1:2" x14ac:dyDescent="0.3">
      <c r="A6" s="1">
        <v>2004</v>
      </c>
      <c r="B6" s="1">
        <v>0.3</v>
      </c>
    </row>
    <row r="7" spans="1:2" x14ac:dyDescent="0.3">
      <c r="A7" s="1">
        <v>2005</v>
      </c>
      <c r="B7" s="1">
        <v>0</v>
      </c>
    </row>
    <row r="8" spans="1:2" x14ac:dyDescent="0.3">
      <c r="A8" s="1">
        <v>2006</v>
      </c>
      <c r="B8" s="1">
        <v>-0.3</v>
      </c>
    </row>
    <row r="9" spans="1:2" x14ac:dyDescent="0.3">
      <c r="A9" s="1">
        <v>2007</v>
      </c>
      <c r="B9" s="1">
        <v>-0.2</v>
      </c>
    </row>
    <row r="10" spans="1:2" x14ac:dyDescent="0.3">
      <c r="A10" s="1">
        <v>2008</v>
      </c>
      <c r="B10" s="1">
        <v>0.3</v>
      </c>
    </row>
    <row r="11" spans="1:2" x14ac:dyDescent="0.3">
      <c r="A11" s="1">
        <v>2009</v>
      </c>
      <c r="B11" s="1">
        <v>1.9</v>
      </c>
    </row>
    <row r="12" spans="1:2" x14ac:dyDescent="0.3">
      <c r="A12" s="1">
        <v>2010</v>
      </c>
      <c r="B12" s="1">
        <v>0.3</v>
      </c>
    </row>
    <row r="13" spans="1:2" x14ac:dyDescent="0.3">
      <c r="A13" s="1">
        <v>2011</v>
      </c>
      <c r="B13" s="1">
        <v>-0.8</v>
      </c>
    </row>
    <row r="14" spans="1:2" x14ac:dyDescent="0.3">
      <c r="A14" s="1">
        <v>2012</v>
      </c>
      <c r="B14" s="1">
        <v>0.6</v>
      </c>
    </row>
    <row r="15" spans="1:2" x14ac:dyDescent="0.3">
      <c r="A15" s="1">
        <v>2013</v>
      </c>
      <c r="B15" s="1">
        <v>0.4</v>
      </c>
    </row>
    <row r="16" spans="1:2" x14ac:dyDescent="0.3">
      <c r="A16" s="1">
        <v>2014</v>
      </c>
      <c r="B16" s="1">
        <v>0.7</v>
      </c>
    </row>
    <row r="17" spans="1:2" x14ac:dyDescent="0.3">
      <c r="A17" s="1">
        <v>2015</v>
      </c>
      <c r="B17" s="1">
        <v>0.7</v>
      </c>
    </row>
    <row r="18" spans="1:2" x14ac:dyDescent="0.3">
      <c r="A18" s="1">
        <v>2016</v>
      </c>
      <c r="B18" s="1">
        <v>0.9</v>
      </c>
    </row>
    <row r="19" spans="1:2" x14ac:dyDescent="0.3">
      <c r="A19" s="1">
        <v>2017</v>
      </c>
      <c r="B19" s="1">
        <v>0.2</v>
      </c>
    </row>
    <row r="20" spans="1:2" x14ac:dyDescent="0.3">
      <c r="A20" s="1">
        <v>2018</v>
      </c>
      <c r="B20" s="1">
        <v>-0.3</v>
      </c>
    </row>
    <row r="21" spans="1:2" x14ac:dyDescent="0.3">
      <c r="A21" s="1">
        <v>2019</v>
      </c>
      <c r="B21" s="1">
        <v>0.6</v>
      </c>
    </row>
    <row r="22" spans="1:2" x14ac:dyDescent="0.3">
      <c r="A22" s="1">
        <v>2020</v>
      </c>
      <c r="B22" s="1">
        <v>3.8</v>
      </c>
    </row>
    <row r="23" spans="1:2" x14ac:dyDescent="0.3">
      <c r="A23" s="1">
        <v>2021</v>
      </c>
      <c r="B23" s="1">
        <v>-1</v>
      </c>
    </row>
    <row r="24" spans="1:2" x14ac:dyDescent="0.3">
      <c r="A24" s="1">
        <v>2022</v>
      </c>
      <c r="B24" s="1">
        <v>-1</v>
      </c>
    </row>
    <row r="25" spans="1:2" x14ac:dyDescent="0.3">
      <c r="A25" s="1">
        <v>2023</v>
      </c>
      <c r="B25" s="1">
        <v>0.4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"/>
  <sheetViews>
    <sheetView workbookViewId="0"/>
  </sheetViews>
  <sheetFormatPr baseColWidth="10" defaultColWidth="8.85546875" defaultRowHeight="16.5" x14ac:dyDescent="0.3"/>
  <cols>
    <col min="1" max="8" width="20.7109375" style="1" customWidth="1"/>
  </cols>
  <sheetData>
    <row r="1" spans="1:8" x14ac:dyDescent="0.3">
      <c r="A1" s="2" t="s">
        <v>127</v>
      </c>
    </row>
    <row r="3" spans="1:8" x14ac:dyDescent="0.25">
      <c r="A3" s="2" t="s">
        <v>113</v>
      </c>
      <c r="B3" s="2" t="s">
        <v>120</v>
      </c>
      <c r="C3" s="2" t="s">
        <v>121</v>
      </c>
      <c r="D3" s="2" t="s">
        <v>122</v>
      </c>
      <c r="E3" s="2" t="s">
        <v>123</v>
      </c>
      <c r="F3" s="2" t="s">
        <v>124</v>
      </c>
      <c r="G3" s="2" t="s">
        <v>125</v>
      </c>
      <c r="H3" s="2" t="s">
        <v>126</v>
      </c>
    </row>
    <row r="4" spans="1:8" x14ac:dyDescent="0.3">
      <c r="A4" s="1" t="s">
        <v>112</v>
      </c>
      <c r="B4" s="1">
        <v>158.1</v>
      </c>
      <c r="C4" s="1">
        <v>393</v>
      </c>
      <c r="D4" s="1">
        <v>244.9</v>
      </c>
      <c r="E4" s="1">
        <v>175.4</v>
      </c>
      <c r="F4" s="1">
        <v>383.4</v>
      </c>
      <c r="G4" s="1">
        <v>113</v>
      </c>
      <c r="H4" s="1">
        <v>256.89999999999998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5"/>
  <sheetViews>
    <sheetView workbookViewId="0"/>
  </sheetViews>
  <sheetFormatPr baseColWidth="10" defaultColWidth="8.85546875" defaultRowHeight="16.5" x14ac:dyDescent="0.3"/>
  <cols>
    <col min="1" max="4" width="20.7109375" style="1" customWidth="1"/>
  </cols>
  <sheetData>
    <row r="1" spans="1:4" x14ac:dyDescent="0.3">
      <c r="A1" s="2" t="s">
        <v>204</v>
      </c>
    </row>
    <row r="3" spans="1:4" x14ac:dyDescent="0.25">
      <c r="A3" s="2" t="s">
        <v>200</v>
      </c>
      <c r="B3" s="2" t="s">
        <v>201</v>
      </c>
      <c r="C3" s="2" t="s">
        <v>202</v>
      </c>
      <c r="D3" s="2" t="s">
        <v>203</v>
      </c>
    </row>
    <row r="4" spans="1:4" x14ac:dyDescent="0.3">
      <c r="A4" s="1" t="s">
        <v>128</v>
      </c>
      <c r="B4" s="1">
        <v>53.4</v>
      </c>
    </row>
    <row r="5" spans="1:4" x14ac:dyDescent="0.3">
      <c r="A5" s="1" t="s">
        <v>129</v>
      </c>
      <c r="B5" s="1">
        <v>44.8</v>
      </c>
    </row>
    <row r="6" spans="1:4" x14ac:dyDescent="0.3">
      <c r="A6" s="1" t="s">
        <v>130</v>
      </c>
      <c r="B6" s="1">
        <v>40.6</v>
      </c>
    </row>
    <row r="7" spans="1:4" x14ac:dyDescent="0.3">
      <c r="A7" s="1" t="s">
        <v>131</v>
      </c>
      <c r="B7" s="1">
        <v>39.799999999999997</v>
      </c>
    </row>
    <row r="8" spans="1:4" x14ac:dyDescent="0.3">
      <c r="A8" s="1" t="s">
        <v>132</v>
      </c>
      <c r="B8" s="1">
        <v>38.299999999999997</v>
      </c>
    </row>
    <row r="9" spans="1:4" x14ac:dyDescent="0.3">
      <c r="A9" s="1" t="s">
        <v>133</v>
      </c>
      <c r="B9" s="1">
        <v>28.2</v>
      </c>
    </row>
    <row r="10" spans="1:4" x14ac:dyDescent="0.3">
      <c r="A10" s="1" t="s">
        <v>134</v>
      </c>
      <c r="B10" s="1">
        <v>33.6</v>
      </c>
    </row>
    <row r="11" spans="1:4" x14ac:dyDescent="0.3">
      <c r="A11" s="1" t="s">
        <v>135</v>
      </c>
      <c r="B11" s="1">
        <v>35.1</v>
      </c>
    </row>
    <row r="12" spans="1:4" x14ac:dyDescent="0.3">
      <c r="A12" s="1" t="s">
        <v>136</v>
      </c>
      <c r="B12" s="1">
        <v>30.7</v>
      </c>
    </row>
    <row r="13" spans="1:4" x14ac:dyDescent="0.3">
      <c r="A13" s="1" t="s">
        <v>137</v>
      </c>
      <c r="B13" s="1">
        <v>37</v>
      </c>
    </row>
    <row r="14" spans="1:4" x14ac:dyDescent="0.3">
      <c r="A14" s="1" t="s">
        <v>138</v>
      </c>
      <c r="B14" s="1">
        <v>42.4</v>
      </c>
    </row>
    <row r="15" spans="1:4" x14ac:dyDescent="0.3">
      <c r="A15" s="1" t="s">
        <v>139</v>
      </c>
      <c r="B15" s="1">
        <v>37.4</v>
      </c>
    </row>
    <row r="16" spans="1:4" x14ac:dyDescent="0.3">
      <c r="A16" s="1" t="s">
        <v>140</v>
      </c>
      <c r="B16" s="1">
        <v>24.1</v>
      </c>
    </row>
    <row r="17" spans="1:2" x14ac:dyDescent="0.3">
      <c r="A17" s="1" t="s">
        <v>141</v>
      </c>
      <c r="B17" s="1">
        <v>13</v>
      </c>
    </row>
    <row r="18" spans="1:2" x14ac:dyDescent="0.3">
      <c r="A18" s="1" t="s">
        <v>142</v>
      </c>
      <c r="B18" s="1">
        <v>9.3000000000000007</v>
      </c>
    </row>
    <row r="19" spans="1:2" x14ac:dyDescent="0.3">
      <c r="A19" s="1" t="s">
        <v>143</v>
      </c>
      <c r="B19" s="1">
        <v>5.3</v>
      </c>
    </row>
    <row r="20" spans="1:2" x14ac:dyDescent="0.3">
      <c r="A20" s="1" t="s">
        <v>144</v>
      </c>
      <c r="B20" s="1">
        <v>8.5</v>
      </c>
    </row>
    <row r="21" spans="1:2" x14ac:dyDescent="0.3">
      <c r="A21" s="1" t="s">
        <v>145</v>
      </c>
      <c r="B21" s="1">
        <v>2.1</v>
      </c>
    </row>
    <row r="22" spans="1:2" x14ac:dyDescent="0.3">
      <c r="A22" s="1" t="s">
        <v>146</v>
      </c>
      <c r="B22" s="1">
        <v>1.9</v>
      </c>
    </row>
    <row r="23" spans="1:2" x14ac:dyDescent="0.3">
      <c r="A23" s="1" t="s">
        <v>147</v>
      </c>
      <c r="B23" s="1">
        <v>4.7</v>
      </c>
    </row>
    <row r="24" spans="1:2" x14ac:dyDescent="0.3">
      <c r="A24" s="1" t="s">
        <v>148</v>
      </c>
      <c r="B24" s="1">
        <v>9.9</v>
      </c>
    </row>
    <row r="25" spans="1:2" x14ac:dyDescent="0.3">
      <c r="A25" s="1" t="s">
        <v>149</v>
      </c>
      <c r="B25" s="1">
        <v>13.5</v>
      </c>
    </row>
    <row r="26" spans="1:2" x14ac:dyDescent="0.3">
      <c r="A26" s="1" t="s">
        <v>150</v>
      </c>
      <c r="B26" s="1">
        <v>5.2</v>
      </c>
    </row>
    <row r="27" spans="1:2" x14ac:dyDescent="0.3">
      <c r="A27" s="1" t="s">
        <v>151</v>
      </c>
      <c r="B27" s="1">
        <v>19.3</v>
      </c>
    </row>
    <row r="28" spans="1:2" x14ac:dyDescent="0.3">
      <c r="A28" s="1" t="s">
        <v>152</v>
      </c>
      <c r="B28" s="1">
        <v>47.6</v>
      </c>
    </row>
    <row r="29" spans="1:2" x14ac:dyDescent="0.3">
      <c r="A29" s="1" t="s">
        <v>153</v>
      </c>
      <c r="B29" s="1">
        <v>49.9</v>
      </c>
    </row>
    <row r="30" spans="1:2" x14ac:dyDescent="0.3">
      <c r="A30" s="1" t="s">
        <v>154</v>
      </c>
      <c r="B30" s="1">
        <v>37.1</v>
      </c>
    </row>
    <row r="31" spans="1:2" x14ac:dyDescent="0.3">
      <c r="A31" s="1" t="s">
        <v>155</v>
      </c>
      <c r="B31" s="1">
        <v>39.6</v>
      </c>
    </row>
    <row r="32" spans="1:2" x14ac:dyDescent="0.3">
      <c r="A32" s="1" t="s">
        <v>156</v>
      </c>
      <c r="B32" s="1">
        <v>44.5</v>
      </c>
    </row>
    <row r="33" spans="1:3" x14ac:dyDescent="0.3">
      <c r="A33" s="1" t="s">
        <v>157</v>
      </c>
      <c r="B33" s="1">
        <v>43.3</v>
      </c>
    </row>
    <row r="34" spans="1:3" x14ac:dyDescent="0.3">
      <c r="A34" s="1" t="s">
        <v>158</v>
      </c>
      <c r="B34" s="1">
        <v>51.6</v>
      </c>
    </row>
    <row r="35" spans="1:3" x14ac:dyDescent="0.3">
      <c r="A35" s="1" t="s">
        <v>159</v>
      </c>
      <c r="B35" s="1">
        <v>68.2</v>
      </c>
    </row>
    <row r="36" spans="1:3" x14ac:dyDescent="0.3">
      <c r="A36" s="1" t="s">
        <v>160</v>
      </c>
      <c r="B36" s="1">
        <v>91.7</v>
      </c>
    </row>
    <row r="37" spans="1:3" x14ac:dyDescent="0.3">
      <c r="A37" s="1" t="s">
        <v>161</v>
      </c>
      <c r="B37" s="1">
        <v>74.599999999999994</v>
      </c>
    </row>
    <row r="38" spans="1:3" x14ac:dyDescent="0.3">
      <c r="A38" s="1" t="s">
        <v>162</v>
      </c>
      <c r="B38" s="1">
        <v>87</v>
      </c>
    </row>
    <row r="39" spans="1:3" x14ac:dyDescent="0.3">
      <c r="A39" s="1" t="s">
        <v>163</v>
      </c>
      <c r="B39" s="1">
        <v>142.19999999999999</v>
      </c>
    </row>
    <row r="40" spans="1:3" x14ac:dyDescent="0.3">
      <c r="A40" s="1" t="s">
        <v>164</v>
      </c>
      <c r="B40" s="1">
        <v>106</v>
      </c>
    </row>
    <row r="41" spans="1:3" x14ac:dyDescent="0.3">
      <c r="A41" s="1" t="s">
        <v>165</v>
      </c>
      <c r="B41" s="1">
        <v>89.5</v>
      </c>
    </row>
    <row r="42" spans="1:3" x14ac:dyDescent="0.3">
      <c r="A42" s="1" t="s">
        <v>166</v>
      </c>
      <c r="B42" s="1">
        <v>135.80000000000001</v>
      </c>
    </row>
    <row r="43" spans="1:3" x14ac:dyDescent="0.3">
      <c r="A43" s="1" t="s">
        <v>167</v>
      </c>
      <c r="B43" s="1">
        <v>131.5</v>
      </c>
    </row>
    <row r="44" spans="1:3" x14ac:dyDescent="0.3">
      <c r="A44" s="1" t="s">
        <v>168</v>
      </c>
      <c r="B44" s="1">
        <v>119.7</v>
      </c>
    </row>
    <row r="45" spans="1:3" x14ac:dyDescent="0.3">
      <c r="A45" s="1" t="s">
        <v>169</v>
      </c>
      <c r="B45" s="1">
        <v>116.2</v>
      </c>
    </row>
    <row r="46" spans="1:3" x14ac:dyDescent="0.3">
      <c r="A46" s="1" t="s">
        <v>170</v>
      </c>
      <c r="B46" s="1">
        <v>138.5</v>
      </c>
      <c r="C46" s="1">
        <v>138.5</v>
      </c>
    </row>
    <row r="47" spans="1:3" x14ac:dyDescent="0.3">
      <c r="A47" s="1" t="s">
        <v>171</v>
      </c>
      <c r="B47" s="1">
        <v>264</v>
      </c>
      <c r="C47" s="1">
        <v>168.9</v>
      </c>
    </row>
    <row r="48" spans="1:3" x14ac:dyDescent="0.3">
      <c r="A48" s="1" t="s">
        <v>172</v>
      </c>
      <c r="B48" s="1">
        <v>268.2</v>
      </c>
      <c r="C48" s="1">
        <v>201.6</v>
      </c>
    </row>
    <row r="49" spans="1:4" x14ac:dyDescent="0.3">
      <c r="A49" s="1" t="s">
        <v>173</v>
      </c>
      <c r="B49" s="1">
        <v>101</v>
      </c>
      <c r="C49" s="1">
        <v>240</v>
      </c>
    </row>
    <row r="50" spans="1:4" x14ac:dyDescent="0.3">
      <c r="A50" s="1" t="s">
        <v>174</v>
      </c>
      <c r="B50" s="1">
        <v>95.3</v>
      </c>
      <c r="C50" s="1">
        <v>240</v>
      </c>
    </row>
    <row r="51" spans="1:4" x14ac:dyDescent="0.3">
      <c r="A51" s="1" t="s">
        <v>175</v>
      </c>
      <c r="B51" s="1">
        <v>231</v>
      </c>
      <c r="C51" s="1">
        <v>240</v>
      </c>
    </row>
    <row r="52" spans="1:4" x14ac:dyDescent="0.3">
      <c r="A52" s="1" t="s">
        <v>176</v>
      </c>
      <c r="B52" s="1">
        <v>106.5</v>
      </c>
      <c r="C52" s="1">
        <v>256.5</v>
      </c>
    </row>
    <row r="53" spans="1:4" x14ac:dyDescent="0.3">
      <c r="A53" s="1" t="s">
        <v>177</v>
      </c>
      <c r="B53" s="1">
        <v>92.2</v>
      </c>
      <c r="C53" s="1">
        <v>256.5</v>
      </c>
      <c r="D53" s="1">
        <v>92.2</v>
      </c>
    </row>
    <row r="54" spans="1:4" x14ac:dyDescent="0.3">
      <c r="A54" s="1" t="s">
        <v>178</v>
      </c>
      <c r="C54" s="1">
        <v>256.5</v>
      </c>
      <c r="D54" s="1">
        <v>90.2</v>
      </c>
    </row>
    <row r="55" spans="1:4" x14ac:dyDescent="0.3">
      <c r="A55" s="1" t="s">
        <v>179</v>
      </c>
      <c r="C55" s="1">
        <v>116</v>
      </c>
      <c r="D55" s="1">
        <v>80.8</v>
      </c>
    </row>
    <row r="56" spans="1:4" x14ac:dyDescent="0.3">
      <c r="A56" s="1" t="s">
        <v>180</v>
      </c>
      <c r="C56" s="1">
        <v>116</v>
      </c>
      <c r="D56" s="1">
        <v>68.900000000000006</v>
      </c>
    </row>
    <row r="57" spans="1:4" x14ac:dyDescent="0.3">
      <c r="A57" s="1" t="s">
        <v>181</v>
      </c>
      <c r="C57" s="1">
        <v>116</v>
      </c>
      <c r="D57" s="1">
        <v>59.3</v>
      </c>
    </row>
    <row r="58" spans="1:4" x14ac:dyDescent="0.3">
      <c r="A58" s="1" t="s">
        <v>182</v>
      </c>
      <c r="C58" s="1">
        <v>99.1</v>
      </c>
      <c r="D58" s="1">
        <v>61.4</v>
      </c>
    </row>
    <row r="59" spans="1:4" x14ac:dyDescent="0.3">
      <c r="A59" s="1" t="s">
        <v>183</v>
      </c>
      <c r="C59" s="1">
        <v>99.1</v>
      </c>
      <c r="D59" s="1">
        <v>69.599999999999994</v>
      </c>
    </row>
    <row r="60" spans="1:4" x14ac:dyDescent="0.3">
      <c r="A60" s="1" t="s">
        <v>184</v>
      </c>
      <c r="C60" s="1">
        <v>99.1</v>
      </c>
      <c r="D60" s="1">
        <v>81.099999999999994</v>
      </c>
    </row>
    <row r="61" spans="1:4" x14ac:dyDescent="0.3">
      <c r="A61" s="1" t="s">
        <v>185</v>
      </c>
      <c r="C61" s="1">
        <v>99.1</v>
      </c>
      <c r="D61" s="1">
        <v>99.8</v>
      </c>
    </row>
    <row r="62" spans="1:4" x14ac:dyDescent="0.3">
      <c r="A62" s="1" t="s">
        <v>186</v>
      </c>
      <c r="C62" s="1">
        <v>99.1</v>
      </c>
      <c r="D62" s="1">
        <v>99.8</v>
      </c>
    </row>
    <row r="63" spans="1:4" x14ac:dyDescent="0.3">
      <c r="A63" s="1" t="s">
        <v>187</v>
      </c>
      <c r="C63" s="1">
        <v>99.1</v>
      </c>
      <c r="D63" s="1">
        <v>99.8</v>
      </c>
    </row>
    <row r="64" spans="1:4" x14ac:dyDescent="0.3">
      <c r="A64" s="1" t="s">
        <v>188</v>
      </c>
      <c r="C64" s="1">
        <v>140.5</v>
      </c>
      <c r="D64" s="1">
        <v>123.7</v>
      </c>
    </row>
    <row r="65" spans="1:4" x14ac:dyDescent="0.3">
      <c r="A65" s="1" t="s">
        <v>189</v>
      </c>
      <c r="C65" s="1">
        <v>140.5</v>
      </c>
      <c r="D65" s="1">
        <v>123.7</v>
      </c>
    </row>
    <row r="66" spans="1:4" x14ac:dyDescent="0.3">
      <c r="A66" s="1" t="s">
        <v>190</v>
      </c>
      <c r="C66" s="1">
        <v>140.5</v>
      </c>
      <c r="D66" s="1">
        <v>123.7</v>
      </c>
    </row>
    <row r="67" spans="1:4" x14ac:dyDescent="0.3">
      <c r="A67" s="1" t="s">
        <v>191</v>
      </c>
      <c r="C67" s="1">
        <v>74.3</v>
      </c>
      <c r="D67" s="1">
        <v>77.400000000000006</v>
      </c>
    </row>
    <row r="68" spans="1:4" x14ac:dyDescent="0.3">
      <c r="A68" s="1" t="s">
        <v>192</v>
      </c>
      <c r="C68" s="1">
        <v>74.3</v>
      </c>
      <c r="D68" s="1">
        <v>77.400000000000006</v>
      </c>
    </row>
    <row r="69" spans="1:4" x14ac:dyDescent="0.3">
      <c r="A69" s="1" t="s">
        <v>193</v>
      </c>
      <c r="C69" s="1">
        <v>74.3</v>
      </c>
      <c r="D69" s="1">
        <v>77.400000000000006</v>
      </c>
    </row>
    <row r="70" spans="1:4" x14ac:dyDescent="0.3">
      <c r="A70" s="1" t="s">
        <v>194</v>
      </c>
      <c r="C70" s="1">
        <v>49.4</v>
      </c>
      <c r="D70" s="1">
        <v>51.9</v>
      </c>
    </row>
    <row r="71" spans="1:4" x14ac:dyDescent="0.3">
      <c r="A71" s="1" t="s">
        <v>195</v>
      </c>
      <c r="C71" s="1">
        <v>49.4</v>
      </c>
      <c r="D71" s="1">
        <v>51.9</v>
      </c>
    </row>
    <row r="72" spans="1:4" x14ac:dyDescent="0.3">
      <c r="A72" s="1" t="s">
        <v>196</v>
      </c>
      <c r="C72" s="1">
        <v>49.4</v>
      </c>
      <c r="D72" s="1">
        <v>51.9</v>
      </c>
    </row>
    <row r="73" spans="1:4" x14ac:dyDescent="0.3">
      <c r="A73" s="1" t="s">
        <v>197</v>
      </c>
      <c r="C73" s="1">
        <v>95.7</v>
      </c>
      <c r="D73" s="1">
        <v>88</v>
      </c>
    </row>
    <row r="74" spans="1:4" x14ac:dyDescent="0.3">
      <c r="A74" s="1" t="s">
        <v>198</v>
      </c>
      <c r="C74" s="1">
        <v>95.7</v>
      </c>
      <c r="D74" s="1">
        <v>88</v>
      </c>
    </row>
    <row r="75" spans="1:4" x14ac:dyDescent="0.3">
      <c r="A75" s="1" t="s">
        <v>199</v>
      </c>
      <c r="C75" s="1">
        <v>95.7</v>
      </c>
      <c r="D75" s="1">
        <v>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"/>
  <sheetViews>
    <sheetView workbookViewId="0"/>
  </sheetViews>
  <sheetFormatPr baseColWidth="10" defaultColWidth="8.85546875" defaultRowHeight="16.5" x14ac:dyDescent="0.3"/>
  <cols>
    <col min="1" max="3" width="20.7109375" style="1" customWidth="1"/>
  </cols>
  <sheetData>
    <row r="1" spans="1:3" x14ac:dyDescent="0.3">
      <c r="A1" s="2" t="s">
        <v>207</v>
      </c>
    </row>
    <row r="3" spans="1:3" x14ac:dyDescent="0.25">
      <c r="A3" s="2" t="s">
        <v>29</v>
      </c>
      <c r="B3" s="2" t="s">
        <v>205</v>
      </c>
      <c r="C3" s="2" t="s">
        <v>206</v>
      </c>
    </row>
    <row r="4" spans="1:3" x14ac:dyDescent="0.3">
      <c r="A4" s="1">
        <v>2022</v>
      </c>
      <c r="B4" s="1">
        <v>3</v>
      </c>
      <c r="C4" s="1">
        <v>2.7</v>
      </c>
    </row>
    <row r="5" spans="1:3" x14ac:dyDescent="0.3">
      <c r="A5" s="1">
        <v>2023</v>
      </c>
      <c r="B5" s="1">
        <v>3.1</v>
      </c>
      <c r="C5" s="1">
        <v>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5"/>
  <sheetViews>
    <sheetView workbookViewId="0"/>
  </sheetViews>
  <sheetFormatPr baseColWidth="10" defaultColWidth="8.85546875" defaultRowHeight="16.5" x14ac:dyDescent="0.3"/>
  <cols>
    <col min="1" max="3" width="20.7109375" style="1" customWidth="1"/>
  </cols>
  <sheetData>
    <row r="1" spans="1:3" x14ac:dyDescent="0.3">
      <c r="A1" s="2" t="s">
        <v>208</v>
      </c>
    </row>
    <row r="3" spans="1:3" x14ac:dyDescent="0.25">
      <c r="A3" s="2" t="s">
        <v>29</v>
      </c>
      <c r="B3" s="2" t="s">
        <v>205</v>
      </c>
      <c r="C3" s="2" t="s">
        <v>206</v>
      </c>
    </row>
    <row r="4" spans="1:3" x14ac:dyDescent="0.3">
      <c r="A4" s="1">
        <v>2022</v>
      </c>
      <c r="B4" s="1">
        <v>10.4</v>
      </c>
      <c r="C4" s="1">
        <v>9.5</v>
      </c>
    </row>
    <row r="5" spans="1:3" x14ac:dyDescent="0.3">
      <c r="A5" s="1">
        <v>2023</v>
      </c>
      <c r="B5" s="1">
        <v>10.199999999999999</v>
      </c>
      <c r="C5" s="1">
        <v>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0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218</v>
      </c>
    </row>
    <row r="3" spans="1:2" x14ac:dyDescent="0.25">
      <c r="A3" s="2" t="s">
        <v>216</v>
      </c>
      <c r="B3" s="2" t="s">
        <v>217</v>
      </c>
    </row>
    <row r="4" spans="1:2" x14ac:dyDescent="0.3">
      <c r="A4" s="1" t="s">
        <v>209</v>
      </c>
      <c r="B4" s="1">
        <v>6</v>
      </c>
    </row>
    <row r="5" spans="1:2" x14ac:dyDescent="0.3">
      <c r="A5" s="1" t="s">
        <v>210</v>
      </c>
      <c r="B5" s="1">
        <v>43</v>
      </c>
    </row>
    <row r="6" spans="1:2" x14ac:dyDescent="0.3">
      <c r="A6" s="1" t="s">
        <v>211</v>
      </c>
      <c r="B6" s="1">
        <v>48</v>
      </c>
    </row>
    <row r="7" spans="1:2" x14ac:dyDescent="0.3">
      <c r="A7" s="1" t="s">
        <v>212</v>
      </c>
      <c r="B7" s="1">
        <v>78</v>
      </c>
    </row>
    <row r="8" spans="1:2" x14ac:dyDescent="0.3">
      <c r="A8" s="1" t="s">
        <v>213</v>
      </c>
      <c r="B8" s="1">
        <v>73</v>
      </c>
    </row>
    <row r="9" spans="1:2" x14ac:dyDescent="0.3">
      <c r="A9" s="1" t="s">
        <v>214</v>
      </c>
      <c r="B9" s="1">
        <v>44</v>
      </c>
    </row>
    <row r="10" spans="1:2" x14ac:dyDescent="0.3">
      <c r="A10" s="1" t="s">
        <v>215</v>
      </c>
      <c r="B10" s="1">
        <v>40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9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224</v>
      </c>
    </row>
    <row r="3" spans="1:2" x14ac:dyDescent="0.25">
      <c r="A3" s="2" t="s">
        <v>216</v>
      </c>
      <c r="B3" s="2" t="s">
        <v>217</v>
      </c>
    </row>
    <row r="4" spans="1:2" x14ac:dyDescent="0.3">
      <c r="A4" s="1" t="s">
        <v>209</v>
      </c>
      <c r="B4" s="1">
        <v>6</v>
      </c>
    </row>
    <row r="5" spans="1:2" x14ac:dyDescent="0.3">
      <c r="A5" s="1" t="s">
        <v>219</v>
      </c>
      <c r="B5" s="1">
        <v>85</v>
      </c>
    </row>
    <row r="6" spans="1:2" x14ac:dyDescent="0.3">
      <c r="A6" s="1" t="s">
        <v>220</v>
      </c>
      <c r="B6" s="1">
        <v>113</v>
      </c>
    </row>
    <row r="7" spans="1:2" x14ac:dyDescent="0.3">
      <c r="A7" s="1" t="s">
        <v>221</v>
      </c>
      <c r="B7" s="1">
        <v>59</v>
      </c>
    </row>
    <row r="8" spans="1:2" x14ac:dyDescent="0.3">
      <c r="A8" s="1" t="s">
        <v>222</v>
      </c>
      <c r="B8" s="1">
        <v>32</v>
      </c>
    </row>
    <row r="9" spans="1:2" x14ac:dyDescent="0.3">
      <c r="A9" s="1" t="s">
        <v>223</v>
      </c>
      <c r="B9" s="1">
        <v>37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335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559</v>
      </c>
    </row>
    <row r="3" spans="1:2" x14ac:dyDescent="0.25">
      <c r="A3" s="2" t="s">
        <v>557</v>
      </c>
      <c r="B3" s="2" t="s">
        <v>558</v>
      </c>
    </row>
    <row r="4" spans="1:2" x14ac:dyDescent="0.3">
      <c r="A4" s="1" t="s">
        <v>225</v>
      </c>
      <c r="B4" s="1">
        <v>-6.3</v>
      </c>
    </row>
    <row r="5" spans="1:2" x14ac:dyDescent="0.3">
      <c r="A5" s="1" t="s">
        <v>226</v>
      </c>
      <c r="B5" s="1">
        <v>-3.7</v>
      </c>
    </row>
    <row r="6" spans="1:2" x14ac:dyDescent="0.3">
      <c r="A6" s="1" t="s">
        <v>227</v>
      </c>
      <c r="B6" s="1">
        <v>-2.1</v>
      </c>
    </row>
    <row r="7" spans="1:2" x14ac:dyDescent="0.3">
      <c r="A7" s="1" t="s">
        <v>228</v>
      </c>
      <c r="B7" s="1">
        <v>-1.6</v>
      </c>
    </row>
    <row r="8" spans="1:2" x14ac:dyDescent="0.3">
      <c r="A8" s="1" t="s">
        <v>229</v>
      </c>
      <c r="B8" s="1">
        <v>-0.4</v>
      </c>
    </row>
    <row r="9" spans="1:2" x14ac:dyDescent="0.3">
      <c r="A9" s="1" t="s">
        <v>230</v>
      </c>
      <c r="B9" s="1">
        <v>0</v>
      </c>
    </row>
    <row r="10" spans="1:2" x14ac:dyDescent="0.3">
      <c r="A10" s="1" t="s">
        <v>231</v>
      </c>
      <c r="B10" s="1">
        <v>0.1</v>
      </c>
    </row>
    <row r="11" spans="1:2" x14ac:dyDescent="0.3">
      <c r="A11" s="1" t="s">
        <v>232</v>
      </c>
      <c r="B11" s="1">
        <v>0.2</v>
      </c>
    </row>
    <row r="12" spans="1:2" x14ac:dyDescent="0.3">
      <c r="A12" s="1" t="s">
        <v>233</v>
      </c>
      <c r="B12" s="1">
        <v>0.2</v>
      </c>
    </row>
    <row r="13" spans="1:2" x14ac:dyDescent="0.3">
      <c r="A13" s="1" t="s">
        <v>234</v>
      </c>
      <c r="B13" s="1">
        <v>0.4</v>
      </c>
    </row>
    <row r="14" spans="1:2" x14ac:dyDescent="0.3">
      <c r="A14" s="1" t="s">
        <v>235</v>
      </c>
      <c r="B14" s="1">
        <v>0.5</v>
      </c>
    </row>
    <row r="15" spans="1:2" x14ac:dyDescent="0.3">
      <c r="A15" s="1" t="s">
        <v>236</v>
      </c>
      <c r="B15" s="1">
        <v>0.6</v>
      </c>
    </row>
    <row r="16" spans="1:2" x14ac:dyDescent="0.3">
      <c r="A16" s="1" t="s">
        <v>237</v>
      </c>
      <c r="B16" s="1">
        <v>1.4</v>
      </c>
    </row>
    <row r="17" spans="1:2" x14ac:dyDescent="0.3">
      <c r="A17" s="1" t="s">
        <v>238</v>
      </c>
      <c r="B17" s="1">
        <v>1.5</v>
      </c>
    </row>
    <row r="18" spans="1:2" x14ac:dyDescent="0.3">
      <c r="A18" s="1" t="s">
        <v>239</v>
      </c>
      <c r="B18" s="1">
        <v>1.5</v>
      </c>
    </row>
    <row r="19" spans="1:2" x14ac:dyDescent="0.3">
      <c r="A19" s="1" t="s">
        <v>240</v>
      </c>
      <c r="B19" s="1">
        <v>1.8</v>
      </c>
    </row>
    <row r="20" spans="1:2" x14ac:dyDescent="0.3">
      <c r="A20" s="1" t="s">
        <v>241</v>
      </c>
      <c r="B20" s="1">
        <v>1.9</v>
      </c>
    </row>
    <row r="21" spans="1:2" x14ac:dyDescent="0.3">
      <c r="A21" s="1" t="s">
        <v>242</v>
      </c>
      <c r="B21" s="1">
        <v>2</v>
      </c>
    </row>
    <row r="22" spans="1:2" x14ac:dyDescent="0.3">
      <c r="A22" s="1" t="s">
        <v>243</v>
      </c>
      <c r="B22" s="1">
        <v>2</v>
      </c>
    </row>
    <row r="23" spans="1:2" x14ac:dyDescent="0.3">
      <c r="A23" s="1" t="s">
        <v>244</v>
      </c>
      <c r="B23" s="1">
        <v>2</v>
      </c>
    </row>
    <row r="24" spans="1:2" x14ac:dyDescent="0.3">
      <c r="A24" s="1" t="s">
        <v>245</v>
      </c>
      <c r="B24" s="1">
        <v>2.2000000000000002</v>
      </c>
    </row>
    <row r="25" spans="1:2" x14ac:dyDescent="0.3">
      <c r="A25" s="1" t="s">
        <v>246</v>
      </c>
      <c r="B25" s="1">
        <v>2.5</v>
      </c>
    </row>
    <row r="26" spans="1:2" x14ac:dyDescent="0.3">
      <c r="A26" s="1" t="s">
        <v>247</v>
      </c>
      <c r="B26" s="1">
        <v>2.7</v>
      </c>
    </row>
    <row r="27" spans="1:2" x14ac:dyDescent="0.3">
      <c r="A27" s="1" t="s">
        <v>248</v>
      </c>
      <c r="B27" s="1">
        <v>2.8</v>
      </c>
    </row>
    <row r="28" spans="1:2" x14ac:dyDescent="0.3">
      <c r="A28" s="1" t="s">
        <v>249</v>
      </c>
      <c r="B28" s="1">
        <v>2.8</v>
      </c>
    </row>
    <row r="29" spans="1:2" x14ac:dyDescent="0.3">
      <c r="A29" s="1" t="s">
        <v>250</v>
      </c>
      <c r="B29" s="1">
        <v>3</v>
      </c>
    </row>
    <row r="30" spans="1:2" x14ac:dyDescent="0.3">
      <c r="A30" s="1" t="s">
        <v>251</v>
      </c>
      <c r="B30" s="1">
        <v>3</v>
      </c>
    </row>
    <row r="31" spans="1:2" x14ac:dyDescent="0.3">
      <c r="A31" s="1" t="s">
        <v>252</v>
      </c>
      <c r="B31" s="1">
        <v>3.1</v>
      </c>
    </row>
    <row r="32" spans="1:2" x14ac:dyDescent="0.3">
      <c r="A32" s="1" t="s">
        <v>253</v>
      </c>
      <c r="B32" s="1">
        <v>3.2</v>
      </c>
    </row>
    <row r="33" spans="1:2" x14ac:dyDescent="0.3">
      <c r="A33" s="1" t="s">
        <v>254</v>
      </c>
      <c r="B33" s="1">
        <v>3.2</v>
      </c>
    </row>
    <row r="34" spans="1:2" x14ac:dyDescent="0.3">
      <c r="A34" s="1" t="s">
        <v>255</v>
      </c>
      <c r="B34" s="1">
        <v>3.3</v>
      </c>
    </row>
    <row r="35" spans="1:2" x14ac:dyDescent="0.3">
      <c r="A35" s="1" t="s">
        <v>256</v>
      </c>
      <c r="B35" s="1">
        <v>3.4</v>
      </c>
    </row>
    <row r="36" spans="1:2" x14ac:dyDescent="0.3">
      <c r="A36" s="1" t="s">
        <v>257</v>
      </c>
      <c r="B36" s="1">
        <v>3.5</v>
      </c>
    </row>
    <row r="37" spans="1:2" x14ac:dyDescent="0.3">
      <c r="A37" s="1" t="s">
        <v>258</v>
      </c>
      <c r="B37" s="1">
        <v>3.7</v>
      </c>
    </row>
    <row r="38" spans="1:2" x14ac:dyDescent="0.3">
      <c r="A38" s="1" t="s">
        <v>259</v>
      </c>
      <c r="B38" s="1">
        <v>3.7</v>
      </c>
    </row>
    <row r="39" spans="1:2" x14ac:dyDescent="0.3">
      <c r="A39" s="1" t="s">
        <v>260</v>
      </c>
      <c r="B39" s="1">
        <v>3.7</v>
      </c>
    </row>
    <row r="40" spans="1:2" x14ac:dyDescent="0.3">
      <c r="A40" s="1" t="s">
        <v>261</v>
      </c>
      <c r="B40" s="1">
        <v>4</v>
      </c>
    </row>
    <row r="41" spans="1:2" x14ac:dyDescent="0.3">
      <c r="A41" s="1" t="s">
        <v>262</v>
      </c>
      <c r="B41" s="1">
        <v>4</v>
      </c>
    </row>
    <row r="42" spans="1:2" x14ac:dyDescent="0.3">
      <c r="A42" s="1" t="s">
        <v>263</v>
      </c>
      <c r="B42" s="1">
        <v>4</v>
      </c>
    </row>
    <row r="43" spans="1:2" x14ac:dyDescent="0.3">
      <c r="A43" s="1" t="s">
        <v>264</v>
      </c>
      <c r="B43" s="1">
        <v>4.0999999999999996</v>
      </c>
    </row>
    <row r="44" spans="1:2" x14ac:dyDescent="0.3">
      <c r="A44" s="1" t="s">
        <v>265</v>
      </c>
      <c r="B44" s="1">
        <v>4.2</v>
      </c>
    </row>
    <row r="45" spans="1:2" x14ac:dyDescent="0.3">
      <c r="A45" s="1" t="s">
        <v>266</v>
      </c>
      <c r="B45" s="1">
        <v>4.2</v>
      </c>
    </row>
    <row r="46" spans="1:2" x14ac:dyDescent="0.3">
      <c r="A46" s="1" t="s">
        <v>267</v>
      </c>
      <c r="B46" s="1">
        <v>4.4000000000000004</v>
      </c>
    </row>
    <row r="47" spans="1:2" x14ac:dyDescent="0.3">
      <c r="A47" s="1" t="s">
        <v>268</v>
      </c>
      <c r="B47" s="1">
        <v>4.4000000000000004</v>
      </c>
    </row>
    <row r="48" spans="1:2" x14ac:dyDescent="0.3">
      <c r="A48" s="1" t="s">
        <v>269</v>
      </c>
      <c r="B48" s="1">
        <v>4.5999999999999996</v>
      </c>
    </row>
    <row r="49" spans="1:2" x14ac:dyDescent="0.3">
      <c r="A49" s="1" t="s">
        <v>270</v>
      </c>
      <c r="B49" s="1">
        <v>4.7</v>
      </c>
    </row>
    <row r="50" spans="1:2" x14ac:dyDescent="0.3">
      <c r="A50" s="1" t="s">
        <v>271</v>
      </c>
      <c r="B50" s="1">
        <v>4.8</v>
      </c>
    </row>
    <row r="51" spans="1:2" x14ac:dyDescent="0.3">
      <c r="A51" s="1" t="s">
        <v>272</v>
      </c>
      <c r="B51" s="1">
        <v>4.9000000000000004</v>
      </c>
    </row>
    <row r="52" spans="1:2" x14ac:dyDescent="0.3">
      <c r="A52" s="1" t="s">
        <v>273</v>
      </c>
      <c r="B52" s="1">
        <v>4.9000000000000004</v>
      </c>
    </row>
    <row r="53" spans="1:2" x14ac:dyDescent="0.3">
      <c r="A53" s="1" t="s">
        <v>274</v>
      </c>
      <c r="B53" s="1">
        <v>5.2</v>
      </c>
    </row>
    <row r="54" spans="1:2" x14ac:dyDescent="0.3">
      <c r="A54" s="1" t="s">
        <v>275</v>
      </c>
      <c r="B54" s="1">
        <v>5.3</v>
      </c>
    </row>
    <row r="55" spans="1:2" x14ac:dyDescent="0.3">
      <c r="A55" s="1" t="s">
        <v>276</v>
      </c>
      <c r="B55" s="1">
        <v>5.5</v>
      </c>
    </row>
    <row r="56" spans="1:2" x14ac:dyDescent="0.3">
      <c r="A56" s="1" t="s">
        <v>277</v>
      </c>
      <c r="B56" s="1">
        <v>5.7</v>
      </c>
    </row>
    <row r="57" spans="1:2" x14ac:dyDescent="0.3">
      <c r="A57" s="1" t="s">
        <v>278</v>
      </c>
      <c r="B57" s="1">
        <v>5.7</v>
      </c>
    </row>
    <row r="58" spans="1:2" x14ac:dyDescent="0.3">
      <c r="A58" s="1" t="s">
        <v>279</v>
      </c>
      <c r="B58" s="1">
        <v>5.8</v>
      </c>
    </row>
    <row r="59" spans="1:2" x14ac:dyDescent="0.3">
      <c r="A59" s="1" t="s">
        <v>280</v>
      </c>
      <c r="B59" s="1">
        <v>5.8</v>
      </c>
    </row>
    <row r="60" spans="1:2" x14ac:dyDescent="0.3">
      <c r="A60" s="1" t="s">
        <v>281</v>
      </c>
      <c r="B60" s="1">
        <v>5.8</v>
      </c>
    </row>
    <row r="61" spans="1:2" x14ac:dyDescent="0.3">
      <c r="A61" s="1" t="s">
        <v>282</v>
      </c>
      <c r="B61" s="1">
        <v>5.8</v>
      </c>
    </row>
    <row r="62" spans="1:2" x14ac:dyDescent="0.3">
      <c r="A62" s="1" t="s">
        <v>283</v>
      </c>
      <c r="B62" s="1">
        <v>5.9</v>
      </c>
    </row>
    <row r="63" spans="1:2" x14ac:dyDescent="0.3">
      <c r="A63" s="1" t="s">
        <v>284</v>
      </c>
      <c r="B63" s="1">
        <v>6.1</v>
      </c>
    </row>
    <row r="64" spans="1:2" x14ac:dyDescent="0.3">
      <c r="A64" s="1" t="s">
        <v>285</v>
      </c>
      <c r="B64" s="1">
        <v>6.1</v>
      </c>
    </row>
    <row r="65" spans="1:2" x14ac:dyDescent="0.3">
      <c r="A65" s="1" t="s">
        <v>286</v>
      </c>
      <c r="B65" s="1">
        <v>6.2</v>
      </c>
    </row>
    <row r="66" spans="1:2" x14ac:dyDescent="0.3">
      <c r="A66" s="1" t="s">
        <v>287</v>
      </c>
      <c r="B66" s="1">
        <v>6.4</v>
      </c>
    </row>
    <row r="67" spans="1:2" x14ac:dyDescent="0.3">
      <c r="A67" s="1" t="s">
        <v>288</v>
      </c>
      <c r="B67" s="1">
        <v>6.5</v>
      </c>
    </row>
    <row r="68" spans="1:2" x14ac:dyDescent="0.3">
      <c r="A68" s="1" t="s">
        <v>289</v>
      </c>
      <c r="B68" s="1">
        <v>6.6</v>
      </c>
    </row>
    <row r="69" spans="1:2" x14ac:dyDescent="0.3">
      <c r="A69" s="1" t="s">
        <v>290</v>
      </c>
      <c r="B69" s="1">
        <v>6.7</v>
      </c>
    </row>
    <row r="70" spans="1:2" x14ac:dyDescent="0.3">
      <c r="A70" s="1" t="s">
        <v>291</v>
      </c>
      <c r="B70" s="1">
        <v>6.9</v>
      </c>
    </row>
    <row r="71" spans="1:2" x14ac:dyDescent="0.3">
      <c r="A71" s="1" t="s">
        <v>292</v>
      </c>
      <c r="B71" s="1">
        <v>6.9</v>
      </c>
    </row>
    <row r="72" spans="1:2" x14ac:dyDescent="0.3">
      <c r="A72" s="1" t="s">
        <v>293</v>
      </c>
      <c r="B72" s="1">
        <v>7</v>
      </c>
    </row>
    <row r="73" spans="1:2" x14ac:dyDescent="0.3">
      <c r="A73" s="1" t="s">
        <v>294</v>
      </c>
      <c r="B73" s="1">
        <v>7</v>
      </c>
    </row>
    <row r="74" spans="1:2" x14ac:dyDescent="0.3">
      <c r="A74" s="1" t="s">
        <v>295</v>
      </c>
      <c r="B74" s="1">
        <v>7.1</v>
      </c>
    </row>
    <row r="75" spans="1:2" x14ac:dyDescent="0.3">
      <c r="A75" s="1" t="s">
        <v>296</v>
      </c>
      <c r="B75" s="1">
        <v>7.1</v>
      </c>
    </row>
    <row r="76" spans="1:2" x14ac:dyDescent="0.3">
      <c r="A76" s="1" t="s">
        <v>297</v>
      </c>
      <c r="B76" s="1">
        <v>7.2</v>
      </c>
    </row>
    <row r="77" spans="1:2" x14ac:dyDescent="0.3">
      <c r="A77" s="1" t="s">
        <v>298</v>
      </c>
      <c r="B77" s="1">
        <v>7.4</v>
      </c>
    </row>
    <row r="78" spans="1:2" x14ac:dyDescent="0.3">
      <c r="A78" s="1" t="s">
        <v>299</v>
      </c>
      <c r="B78" s="1">
        <v>7.6</v>
      </c>
    </row>
    <row r="79" spans="1:2" x14ac:dyDescent="0.3">
      <c r="A79" s="1" t="s">
        <v>300</v>
      </c>
      <c r="B79" s="1">
        <v>7.6</v>
      </c>
    </row>
    <row r="80" spans="1:2" x14ac:dyDescent="0.3">
      <c r="A80" s="1" t="s">
        <v>301</v>
      </c>
      <c r="B80" s="1">
        <v>7.9</v>
      </c>
    </row>
    <row r="81" spans="1:2" x14ac:dyDescent="0.3">
      <c r="A81" s="1" t="s">
        <v>302</v>
      </c>
      <c r="B81" s="1">
        <v>8</v>
      </c>
    </row>
    <row r="82" spans="1:2" x14ac:dyDescent="0.3">
      <c r="A82" s="1" t="s">
        <v>303</v>
      </c>
      <c r="B82" s="1">
        <v>8</v>
      </c>
    </row>
    <row r="83" spans="1:2" x14ac:dyDescent="0.3">
      <c r="A83" s="1" t="s">
        <v>304</v>
      </c>
      <c r="B83" s="1">
        <v>8</v>
      </c>
    </row>
    <row r="84" spans="1:2" x14ac:dyDescent="0.3">
      <c r="A84" s="1" t="s">
        <v>305</v>
      </c>
      <c r="B84" s="1">
        <v>8.1</v>
      </c>
    </row>
    <row r="85" spans="1:2" x14ac:dyDescent="0.3">
      <c r="A85" s="1" t="s">
        <v>306</v>
      </c>
      <c r="B85" s="1">
        <v>8.3000000000000007</v>
      </c>
    </row>
    <row r="86" spans="1:2" x14ac:dyDescent="0.3">
      <c r="A86" s="1" t="s">
        <v>307</v>
      </c>
      <c r="B86" s="1">
        <v>8.3000000000000007</v>
      </c>
    </row>
    <row r="87" spans="1:2" x14ac:dyDescent="0.3">
      <c r="A87" s="1" t="s">
        <v>308</v>
      </c>
      <c r="B87" s="1">
        <v>8.4</v>
      </c>
    </row>
    <row r="88" spans="1:2" x14ac:dyDescent="0.3">
      <c r="A88" s="1" t="s">
        <v>309</v>
      </c>
      <c r="B88" s="1">
        <v>8.4</v>
      </c>
    </row>
    <row r="89" spans="1:2" x14ac:dyDescent="0.3">
      <c r="A89" s="1" t="s">
        <v>310</v>
      </c>
      <c r="B89" s="1">
        <v>8.6999999999999993</v>
      </c>
    </row>
    <row r="90" spans="1:2" x14ac:dyDescent="0.3">
      <c r="A90" s="1" t="s">
        <v>311</v>
      </c>
      <c r="B90" s="1">
        <v>8.6999999999999993</v>
      </c>
    </row>
    <row r="91" spans="1:2" x14ac:dyDescent="0.3">
      <c r="A91" s="1" t="s">
        <v>312</v>
      </c>
      <c r="B91" s="1">
        <v>8.6999999999999993</v>
      </c>
    </row>
    <row r="92" spans="1:2" x14ac:dyDescent="0.3">
      <c r="A92" s="1" t="s">
        <v>313</v>
      </c>
      <c r="B92" s="1">
        <v>8.6999999999999993</v>
      </c>
    </row>
    <row r="93" spans="1:2" x14ac:dyDescent="0.3">
      <c r="A93" s="1" t="s">
        <v>314</v>
      </c>
      <c r="B93" s="1">
        <v>9.1</v>
      </c>
    </row>
    <row r="94" spans="1:2" x14ac:dyDescent="0.3">
      <c r="A94" s="1" t="s">
        <v>315</v>
      </c>
      <c r="B94" s="1">
        <v>9.1</v>
      </c>
    </row>
    <row r="95" spans="1:2" x14ac:dyDescent="0.3">
      <c r="A95" s="1" t="s">
        <v>316</v>
      </c>
      <c r="B95" s="1">
        <v>9.5</v>
      </c>
    </row>
    <row r="96" spans="1:2" x14ac:dyDescent="0.3">
      <c r="A96" s="1" t="s">
        <v>317</v>
      </c>
      <c r="B96" s="1">
        <v>9.6</v>
      </c>
    </row>
    <row r="97" spans="1:2" x14ac:dyDescent="0.3">
      <c r="A97" s="1" t="s">
        <v>318</v>
      </c>
      <c r="B97" s="1">
        <v>9.6</v>
      </c>
    </row>
    <row r="98" spans="1:2" x14ac:dyDescent="0.3">
      <c r="A98" s="1" t="s">
        <v>319</v>
      </c>
      <c r="B98" s="1">
        <v>9.8000000000000007</v>
      </c>
    </row>
    <row r="99" spans="1:2" x14ac:dyDescent="0.3">
      <c r="A99" s="1" t="s">
        <v>320</v>
      </c>
      <c r="B99" s="1">
        <v>9.8000000000000007</v>
      </c>
    </row>
    <row r="100" spans="1:2" x14ac:dyDescent="0.3">
      <c r="A100" s="1" t="s">
        <v>321</v>
      </c>
      <c r="B100" s="1">
        <v>9.9</v>
      </c>
    </row>
    <row r="101" spans="1:2" x14ac:dyDescent="0.3">
      <c r="A101" s="1" t="s">
        <v>322</v>
      </c>
      <c r="B101" s="1">
        <v>10.1</v>
      </c>
    </row>
    <row r="102" spans="1:2" x14ac:dyDescent="0.3">
      <c r="A102" s="1" t="s">
        <v>323</v>
      </c>
      <c r="B102" s="1">
        <v>10.1</v>
      </c>
    </row>
    <row r="103" spans="1:2" x14ac:dyDescent="0.3">
      <c r="A103" s="1" t="s">
        <v>324</v>
      </c>
      <c r="B103" s="1">
        <v>10.1</v>
      </c>
    </row>
    <row r="104" spans="1:2" x14ac:dyDescent="0.3">
      <c r="A104" s="1" t="s">
        <v>325</v>
      </c>
      <c r="B104" s="1">
        <v>10.199999999999999</v>
      </c>
    </row>
    <row r="105" spans="1:2" x14ac:dyDescent="0.3">
      <c r="A105" s="1" t="s">
        <v>326</v>
      </c>
      <c r="B105" s="1">
        <v>10.3</v>
      </c>
    </row>
    <row r="106" spans="1:2" x14ac:dyDescent="0.3">
      <c r="A106" s="1" t="s">
        <v>327</v>
      </c>
      <c r="B106" s="1">
        <v>10.5</v>
      </c>
    </row>
    <row r="107" spans="1:2" x14ac:dyDescent="0.3">
      <c r="A107" s="1" t="s">
        <v>328</v>
      </c>
      <c r="B107" s="1">
        <v>10.5</v>
      </c>
    </row>
    <row r="108" spans="1:2" x14ac:dyDescent="0.3">
      <c r="A108" s="1" t="s">
        <v>329</v>
      </c>
      <c r="B108" s="1">
        <v>10.7</v>
      </c>
    </row>
    <row r="109" spans="1:2" x14ac:dyDescent="0.3">
      <c r="A109" s="1" t="s">
        <v>330</v>
      </c>
      <c r="B109" s="1">
        <v>10.7</v>
      </c>
    </row>
    <row r="110" spans="1:2" x14ac:dyDescent="0.3">
      <c r="A110" s="1" t="s">
        <v>331</v>
      </c>
      <c r="B110" s="1">
        <v>10.9</v>
      </c>
    </row>
    <row r="111" spans="1:2" x14ac:dyDescent="0.3">
      <c r="A111" s="1" t="s">
        <v>332</v>
      </c>
      <c r="B111" s="1">
        <v>11.1</v>
      </c>
    </row>
    <row r="112" spans="1:2" x14ac:dyDescent="0.3">
      <c r="A112" s="1" t="s">
        <v>333</v>
      </c>
      <c r="B112" s="1">
        <v>11.1</v>
      </c>
    </row>
    <row r="113" spans="1:2" x14ac:dyDescent="0.3">
      <c r="A113" s="1" t="s">
        <v>334</v>
      </c>
      <c r="B113" s="1">
        <v>11.2</v>
      </c>
    </row>
    <row r="114" spans="1:2" x14ac:dyDescent="0.3">
      <c r="A114" s="1" t="s">
        <v>335</v>
      </c>
      <c r="B114" s="1">
        <v>11.2</v>
      </c>
    </row>
    <row r="115" spans="1:2" x14ac:dyDescent="0.3">
      <c r="A115" s="1" t="s">
        <v>336</v>
      </c>
      <c r="B115" s="1">
        <v>11.2</v>
      </c>
    </row>
    <row r="116" spans="1:2" x14ac:dyDescent="0.3">
      <c r="A116" s="1" t="s">
        <v>337</v>
      </c>
      <c r="B116" s="1">
        <v>11.3</v>
      </c>
    </row>
    <row r="117" spans="1:2" x14ac:dyDescent="0.3">
      <c r="A117" s="1" t="s">
        <v>338</v>
      </c>
      <c r="B117" s="1">
        <v>11.3</v>
      </c>
    </row>
    <row r="118" spans="1:2" x14ac:dyDescent="0.3">
      <c r="A118" s="1" t="s">
        <v>339</v>
      </c>
      <c r="B118" s="1">
        <v>11.3</v>
      </c>
    </row>
    <row r="119" spans="1:2" x14ac:dyDescent="0.3">
      <c r="A119" s="1" t="s">
        <v>340</v>
      </c>
      <c r="B119" s="1">
        <v>11.3</v>
      </c>
    </row>
    <row r="120" spans="1:2" x14ac:dyDescent="0.3">
      <c r="A120" s="1" t="s">
        <v>341</v>
      </c>
      <c r="B120" s="1">
        <v>11.3</v>
      </c>
    </row>
    <row r="121" spans="1:2" x14ac:dyDescent="0.3">
      <c r="A121" s="1" t="s">
        <v>342</v>
      </c>
      <c r="B121" s="1">
        <v>11.4</v>
      </c>
    </row>
    <row r="122" spans="1:2" x14ac:dyDescent="0.3">
      <c r="A122" s="1" t="s">
        <v>343</v>
      </c>
      <c r="B122" s="1">
        <v>11.4</v>
      </c>
    </row>
    <row r="123" spans="1:2" x14ac:dyDescent="0.3">
      <c r="A123" s="1" t="s">
        <v>344</v>
      </c>
      <c r="B123" s="1">
        <v>11.4</v>
      </c>
    </row>
    <row r="124" spans="1:2" x14ac:dyDescent="0.3">
      <c r="A124" s="1" t="s">
        <v>345</v>
      </c>
      <c r="B124" s="1">
        <v>11.5</v>
      </c>
    </row>
    <row r="125" spans="1:2" x14ac:dyDescent="0.3">
      <c r="A125" s="1" t="s">
        <v>346</v>
      </c>
      <c r="B125" s="1">
        <v>11.7</v>
      </c>
    </row>
    <row r="126" spans="1:2" x14ac:dyDescent="0.3">
      <c r="A126" s="1" t="s">
        <v>347</v>
      </c>
      <c r="B126" s="1">
        <v>11.8</v>
      </c>
    </row>
    <row r="127" spans="1:2" x14ac:dyDescent="0.3">
      <c r="A127" s="1" t="s">
        <v>348</v>
      </c>
      <c r="B127" s="1">
        <v>11.8</v>
      </c>
    </row>
    <row r="128" spans="1:2" x14ac:dyDescent="0.3">
      <c r="A128" s="1" t="s">
        <v>349</v>
      </c>
      <c r="B128" s="1">
        <v>11.8</v>
      </c>
    </row>
    <row r="129" spans="1:2" x14ac:dyDescent="0.3">
      <c r="A129" s="1" t="s">
        <v>350</v>
      </c>
      <c r="B129" s="1">
        <v>11.9</v>
      </c>
    </row>
    <row r="130" spans="1:2" x14ac:dyDescent="0.3">
      <c r="A130" s="1" t="s">
        <v>351</v>
      </c>
      <c r="B130" s="1">
        <v>11.9</v>
      </c>
    </row>
    <row r="131" spans="1:2" x14ac:dyDescent="0.3">
      <c r="A131" s="1" t="s">
        <v>352</v>
      </c>
      <c r="B131" s="1">
        <v>11.9</v>
      </c>
    </row>
    <row r="132" spans="1:2" x14ac:dyDescent="0.3">
      <c r="A132" s="1" t="s">
        <v>353</v>
      </c>
      <c r="B132" s="1">
        <v>12</v>
      </c>
    </row>
    <row r="133" spans="1:2" x14ac:dyDescent="0.3">
      <c r="A133" s="1" t="s">
        <v>354</v>
      </c>
      <c r="B133" s="1">
        <v>12</v>
      </c>
    </row>
    <row r="134" spans="1:2" x14ac:dyDescent="0.3">
      <c r="A134" s="1" t="s">
        <v>355</v>
      </c>
      <c r="B134" s="1">
        <v>12.1</v>
      </c>
    </row>
    <row r="135" spans="1:2" x14ac:dyDescent="0.3">
      <c r="A135" s="1" t="s">
        <v>356</v>
      </c>
      <c r="B135" s="1">
        <v>12.3</v>
      </c>
    </row>
    <row r="136" spans="1:2" x14ac:dyDescent="0.3">
      <c r="A136" s="1" t="s">
        <v>357</v>
      </c>
      <c r="B136" s="1">
        <v>12.4</v>
      </c>
    </row>
    <row r="137" spans="1:2" x14ac:dyDescent="0.3">
      <c r="A137" s="1" t="s">
        <v>358</v>
      </c>
      <c r="B137" s="1">
        <v>12.6</v>
      </c>
    </row>
    <row r="138" spans="1:2" x14ac:dyDescent="0.3">
      <c r="A138" s="1" t="s">
        <v>359</v>
      </c>
      <c r="B138" s="1">
        <v>12.6</v>
      </c>
    </row>
    <row r="139" spans="1:2" x14ac:dyDescent="0.3">
      <c r="A139" s="1" t="s">
        <v>360</v>
      </c>
      <c r="B139" s="1">
        <v>12.6</v>
      </c>
    </row>
    <row r="140" spans="1:2" x14ac:dyDescent="0.3">
      <c r="A140" s="1" t="s">
        <v>361</v>
      </c>
      <c r="B140" s="1">
        <v>12.6</v>
      </c>
    </row>
    <row r="141" spans="1:2" x14ac:dyDescent="0.3">
      <c r="A141" s="1" t="s">
        <v>362</v>
      </c>
      <c r="B141" s="1">
        <v>12.7</v>
      </c>
    </row>
    <row r="142" spans="1:2" x14ac:dyDescent="0.3">
      <c r="A142" s="1" t="s">
        <v>363</v>
      </c>
      <c r="B142" s="1">
        <v>12.7</v>
      </c>
    </row>
    <row r="143" spans="1:2" x14ac:dyDescent="0.3">
      <c r="A143" s="1" t="s">
        <v>364</v>
      </c>
      <c r="B143" s="1">
        <v>12.8</v>
      </c>
    </row>
    <row r="144" spans="1:2" x14ac:dyDescent="0.3">
      <c r="A144" s="1" t="s">
        <v>365</v>
      </c>
      <c r="B144" s="1">
        <v>12.8</v>
      </c>
    </row>
    <row r="145" spans="1:2" x14ac:dyDescent="0.3">
      <c r="A145" s="1" t="s">
        <v>366</v>
      </c>
      <c r="B145" s="1">
        <v>12.8</v>
      </c>
    </row>
    <row r="146" spans="1:2" x14ac:dyDescent="0.3">
      <c r="A146" s="1" t="s">
        <v>367</v>
      </c>
      <c r="B146" s="1">
        <v>12.9</v>
      </c>
    </row>
    <row r="147" spans="1:2" x14ac:dyDescent="0.3">
      <c r="A147" s="1" t="s">
        <v>368</v>
      </c>
      <c r="B147" s="1">
        <v>12.9</v>
      </c>
    </row>
    <row r="148" spans="1:2" x14ac:dyDescent="0.3">
      <c r="A148" s="1" t="s">
        <v>369</v>
      </c>
      <c r="B148" s="1">
        <v>12.9</v>
      </c>
    </row>
    <row r="149" spans="1:2" x14ac:dyDescent="0.3">
      <c r="A149" s="1" t="s">
        <v>370</v>
      </c>
      <c r="B149" s="1">
        <v>13</v>
      </c>
    </row>
    <row r="150" spans="1:2" x14ac:dyDescent="0.3">
      <c r="A150" s="1" t="s">
        <v>371</v>
      </c>
      <c r="B150" s="1">
        <v>13.2</v>
      </c>
    </row>
    <row r="151" spans="1:2" x14ac:dyDescent="0.3">
      <c r="A151" s="1" t="s">
        <v>372</v>
      </c>
      <c r="B151" s="1">
        <v>13.3</v>
      </c>
    </row>
    <row r="152" spans="1:2" x14ac:dyDescent="0.3">
      <c r="A152" s="1" t="s">
        <v>373</v>
      </c>
      <c r="B152" s="1">
        <v>13.3</v>
      </c>
    </row>
    <row r="153" spans="1:2" x14ac:dyDescent="0.3">
      <c r="A153" s="1" t="s">
        <v>374</v>
      </c>
      <c r="B153" s="1">
        <v>13.3</v>
      </c>
    </row>
    <row r="154" spans="1:2" x14ac:dyDescent="0.3">
      <c r="A154" s="1" t="s">
        <v>375</v>
      </c>
      <c r="B154" s="1">
        <v>13.4</v>
      </c>
    </row>
    <row r="155" spans="1:2" x14ac:dyDescent="0.3">
      <c r="A155" s="1" t="s">
        <v>376</v>
      </c>
      <c r="B155" s="1">
        <v>13.5</v>
      </c>
    </row>
    <row r="156" spans="1:2" x14ac:dyDescent="0.3">
      <c r="A156" s="1" t="s">
        <v>377</v>
      </c>
      <c r="B156" s="1">
        <v>13.5</v>
      </c>
    </row>
    <row r="157" spans="1:2" x14ac:dyDescent="0.3">
      <c r="A157" s="1" t="s">
        <v>378</v>
      </c>
      <c r="B157" s="1">
        <v>13.5</v>
      </c>
    </row>
    <row r="158" spans="1:2" x14ac:dyDescent="0.3">
      <c r="A158" s="1" t="s">
        <v>379</v>
      </c>
      <c r="B158" s="1">
        <v>13.6</v>
      </c>
    </row>
    <row r="159" spans="1:2" x14ac:dyDescent="0.3">
      <c r="A159" s="1" t="s">
        <v>380</v>
      </c>
      <c r="B159" s="1">
        <v>13.6</v>
      </c>
    </row>
    <row r="160" spans="1:2" x14ac:dyDescent="0.3">
      <c r="A160" s="1" t="s">
        <v>381</v>
      </c>
      <c r="B160" s="1">
        <v>13.7</v>
      </c>
    </row>
    <row r="161" spans="1:2" x14ac:dyDescent="0.3">
      <c r="A161" s="1" t="s">
        <v>382</v>
      </c>
      <c r="B161" s="1">
        <v>13.7</v>
      </c>
    </row>
    <row r="162" spans="1:2" x14ac:dyDescent="0.3">
      <c r="A162" s="1" t="s">
        <v>383</v>
      </c>
      <c r="B162" s="1">
        <v>13.8</v>
      </c>
    </row>
    <row r="163" spans="1:2" x14ac:dyDescent="0.3">
      <c r="A163" s="1" t="s">
        <v>384</v>
      </c>
      <c r="B163" s="1">
        <v>14.2</v>
      </c>
    </row>
    <row r="164" spans="1:2" x14ac:dyDescent="0.3">
      <c r="A164" s="1" t="s">
        <v>385</v>
      </c>
      <c r="B164" s="1">
        <v>14.3</v>
      </c>
    </row>
    <row r="165" spans="1:2" x14ac:dyDescent="0.3">
      <c r="A165" s="1" t="s">
        <v>386</v>
      </c>
      <c r="B165" s="1">
        <v>14.3</v>
      </c>
    </row>
    <row r="166" spans="1:2" x14ac:dyDescent="0.3">
      <c r="A166" s="1" t="s">
        <v>387</v>
      </c>
      <c r="B166" s="1">
        <v>14.3</v>
      </c>
    </row>
    <row r="167" spans="1:2" x14ac:dyDescent="0.3">
      <c r="A167" s="1" t="s">
        <v>388</v>
      </c>
      <c r="B167" s="1">
        <v>14.3</v>
      </c>
    </row>
    <row r="168" spans="1:2" x14ac:dyDescent="0.3">
      <c r="A168" s="1" t="s">
        <v>389</v>
      </c>
      <c r="B168" s="1">
        <v>14.3</v>
      </c>
    </row>
    <row r="169" spans="1:2" x14ac:dyDescent="0.3">
      <c r="A169" s="1" t="s">
        <v>390</v>
      </c>
      <c r="B169" s="1">
        <v>14.4</v>
      </c>
    </row>
    <row r="170" spans="1:2" x14ac:dyDescent="0.3">
      <c r="A170" s="1" t="s">
        <v>391</v>
      </c>
      <c r="B170" s="1">
        <v>14.5</v>
      </c>
    </row>
    <row r="171" spans="1:2" x14ac:dyDescent="0.3">
      <c r="A171" s="1" t="s">
        <v>392</v>
      </c>
      <c r="B171" s="1">
        <v>14.7</v>
      </c>
    </row>
    <row r="172" spans="1:2" x14ac:dyDescent="0.3">
      <c r="A172" s="1" t="s">
        <v>393</v>
      </c>
      <c r="B172" s="1">
        <v>14.7</v>
      </c>
    </row>
    <row r="173" spans="1:2" x14ac:dyDescent="0.3">
      <c r="A173" s="1" t="s">
        <v>394</v>
      </c>
      <c r="B173" s="1">
        <v>14.9</v>
      </c>
    </row>
    <row r="174" spans="1:2" x14ac:dyDescent="0.3">
      <c r="A174" s="1" t="s">
        <v>395</v>
      </c>
      <c r="B174" s="1">
        <v>14.9</v>
      </c>
    </row>
    <row r="175" spans="1:2" x14ac:dyDescent="0.3">
      <c r="A175" s="1" t="s">
        <v>396</v>
      </c>
      <c r="B175" s="1">
        <v>15</v>
      </c>
    </row>
    <row r="176" spans="1:2" x14ac:dyDescent="0.3">
      <c r="A176" s="1" t="s">
        <v>397</v>
      </c>
      <c r="B176" s="1">
        <v>15</v>
      </c>
    </row>
    <row r="177" spans="1:2" x14ac:dyDescent="0.3">
      <c r="A177" s="1" t="s">
        <v>398</v>
      </c>
      <c r="B177" s="1">
        <v>15</v>
      </c>
    </row>
    <row r="178" spans="1:2" x14ac:dyDescent="0.3">
      <c r="A178" s="1" t="s">
        <v>399</v>
      </c>
      <c r="B178" s="1">
        <v>15</v>
      </c>
    </row>
    <row r="179" spans="1:2" x14ac:dyDescent="0.3">
      <c r="A179" s="1" t="s">
        <v>400</v>
      </c>
      <c r="B179" s="1">
        <v>15.1</v>
      </c>
    </row>
    <row r="180" spans="1:2" x14ac:dyDescent="0.3">
      <c r="A180" s="1" t="s">
        <v>401</v>
      </c>
      <c r="B180" s="1">
        <v>15.1</v>
      </c>
    </row>
    <row r="181" spans="1:2" x14ac:dyDescent="0.3">
      <c r="A181" s="1" t="s">
        <v>402</v>
      </c>
      <c r="B181" s="1">
        <v>15.2</v>
      </c>
    </row>
    <row r="182" spans="1:2" x14ac:dyDescent="0.3">
      <c r="A182" s="1" t="s">
        <v>403</v>
      </c>
      <c r="B182" s="1">
        <v>15.3</v>
      </c>
    </row>
    <row r="183" spans="1:2" x14ac:dyDescent="0.3">
      <c r="A183" s="1" t="s">
        <v>404</v>
      </c>
      <c r="B183" s="1">
        <v>15.3</v>
      </c>
    </row>
    <row r="184" spans="1:2" x14ac:dyDescent="0.3">
      <c r="A184" s="1" t="s">
        <v>405</v>
      </c>
      <c r="B184" s="1">
        <v>15.4</v>
      </c>
    </row>
    <row r="185" spans="1:2" x14ac:dyDescent="0.3">
      <c r="A185" s="1" t="s">
        <v>406</v>
      </c>
      <c r="B185" s="1">
        <v>15.4</v>
      </c>
    </row>
    <row r="186" spans="1:2" x14ac:dyDescent="0.3">
      <c r="A186" s="1" t="s">
        <v>407</v>
      </c>
      <c r="B186" s="1">
        <v>15.5</v>
      </c>
    </row>
    <row r="187" spans="1:2" x14ac:dyDescent="0.3">
      <c r="A187" s="1" t="s">
        <v>408</v>
      </c>
      <c r="B187" s="1">
        <v>15.5</v>
      </c>
    </row>
    <row r="188" spans="1:2" x14ac:dyDescent="0.3">
      <c r="A188" s="1" t="s">
        <v>409</v>
      </c>
      <c r="B188" s="1">
        <v>15.5</v>
      </c>
    </row>
    <row r="189" spans="1:2" x14ac:dyDescent="0.3">
      <c r="A189" s="1" t="s">
        <v>410</v>
      </c>
      <c r="B189" s="1">
        <v>15.5</v>
      </c>
    </row>
    <row r="190" spans="1:2" x14ac:dyDescent="0.3">
      <c r="A190" s="1" t="s">
        <v>411</v>
      </c>
      <c r="B190" s="1">
        <v>15.6</v>
      </c>
    </row>
    <row r="191" spans="1:2" x14ac:dyDescent="0.3">
      <c r="A191" s="1" t="s">
        <v>412</v>
      </c>
      <c r="B191" s="1">
        <v>15.6</v>
      </c>
    </row>
    <row r="192" spans="1:2" x14ac:dyDescent="0.3">
      <c r="A192" s="1" t="s">
        <v>413</v>
      </c>
      <c r="B192" s="1">
        <v>15.7</v>
      </c>
    </row>
    <row r="193" spans="1:2" x14ac:dyDescent="0.3">
      <c r="A193" s="1" t="s">
        <v>414</v>
      </c>
      <c r="B193" s="1">
        <v>15.8</v>
      </c>
    </row>
    <row r="194" spans="1:2" x14ac:dyDescent="0.3">
      <c r="A194" s="1" t="s">
        <v>415</v>
      </c>
      <c r="B194" s="1">
        <v>15.9</v>
      </c>
    </row>
    <row r="195" spans="1:2" x14ac:dyDescent="0.3">
      <c r="A195" s="1" t="s">
        <v>416</v>
      </c>
      <c r="B195" s="1">
        <v>15.9</v>
      </c>
    </row>
    <row r="196" spans="1:2" x14ac:dyDescent="0.3">
      <c r="A196" s="1" t="s">
        <v>417</v>
      </c>
      <c r="B196" s="1">
        <v>16</v>
      </c>
    </row>
    <row r="197" spans="1:2" x14ac:dyDescent="0.3">
      <c r="A197" s="1" t="s">
        <v>418</v>
      </c>
      <c r="B197" s="1">
        <v>16.2</v>
      </c>
    </row>
    <row r="198" spans="1:2" x14ac:dyDescent="0.3">
      <c r="A198" s="1" t="s">
        <v>419</v>
      </c>
      <c r="B198" s="1">
        <v>16.3</v>
      </c>
    </row>
    <row r="199" spans="1:2" x14ac:dyDescent="0.3">
      <c r="A199" s="1" t="s">
        <v>420</v>
      </c>
      <c r="B199" s="1">
        <v>16.3</v>
      </c>
    </row>
    <row r="200" spans="1:2" x14ac:dyDescent="0.3">
      <c r="A200" s="1" t="s">
        <v>421</v>
      </c>
      <c r="B200" s="1">
        <v>16.3</v>
      </c>
    </row>
    <row r="201" spans="1:2" x14ac:dyDescent="0.3">
      <c r="A201" s="1" t="s">
        <v>422</v>
      </c>
      <c r="B201" s="1">
        <v>16.5</v>
      </c>
    </row>
    <row r="202" spans="1:2" x14ac:dyDescent="0.3">
      <c r="A202" s="1" t="s">
        <v>423</v>
      </c>
      <c r="B202" s="1">
        <v>16.5</v>
      </c>
    </row>
    <row r="203" spans="1:2" x14ac:dyDescent="0.3">
      <c r="A203" s="1" t="s">
        <v>424</v>
      </c>
      <c r="B203" s="1">
        <v>16.600000000000001</v>
      </c>
    </row>
    <row r="204" spans="1:2" x14ac:dyDescent="0.3">
      <c r="A204" s="1" t="s">
        <v>425</v>
      </c>
      <c r="B204" s="1">
        <v>16.7</v>
      </c>
    </row>
    <row r="205" spans="1:2" x14ac:dyDescent="0.3">
      <c r="A205" s="1" t="s">
        <v>426</v>
      </c>
      <c r="B205" s="1">
        <v>16.7</v>
      </c>
    </row>
    <row r="206" spans="1:2" x14ac:dyDescent="0.3">
      <c r="A206" s="1" t="s">
        <v>427</v>
      </c>
      <c r="B206" s="1">
        <v>16.8</v>
      </c>
    </row>
    <row r="207" spans="1:2" x14ac:dyDescent="0.3">
      <c r="A207" s="1" t="s">
        <v>428</v>
      </c>
      <c r="B207" s="1">
        <v>16.8</v>
      </c>
    </row>
    <row r="208" spans="1:2" x14ac:dyDescent="0.3">
      <c r="A208" s="1" t="s">
        <v>429</v>
      </c>
      <c r="B208" s="1">
        <v>16.8</v>
      </c>
    </row>
    <row r="209" spans="1:2" x14ac:dyDescent="0.3">
      <c r="A209" s="1" t="s">
        <v>430</v>
      </c>
      <c r="B209" s="1">
        <v>16.899999999999999</v>
      </c>
    </row>
    <row r="210" spans="1:2" x14ac:dyDescent="0.3">
      <c r="A210" s="1" t="s">
        <v>431</v>
      </c>
      <c r="B210" s="1">
        <v>16.899999999999999</v>
      </c>
    </row>
    <row r="211" spans="1:2" x14ac:dyDescent="0.3">
      <c r="A211" s="1" t="s">
        <v>432</v>
      </c>
      <c r="B211" s="1">
        <v>17.100000000000001</v>
      </c>
    </row>
    <row r="212" spans="1:2" x14ac:dyDescent="0.3">
      <c r="A212" s="1" t="s">
        <v>433</v>
      </c>
      <c r="B212" s="1">
        <v>17.100000000000001</v>
      </c>
    </row>
    <row r="213" spans="1:2" x14ac:dyDescent="0.3">
      <c r="A213" s="1" t="s">
        <v>434</v>
      </c>
      <c r="B213" s="1">
        <v>17.100000000000001</v>
      </c>
    </row>
    <row r="214" spans="1:2" x14ac:dyDescent="0.3">
      <c r="A214" s="1" t="s">
        <v>435</v>
      </c>
      <c r="B214" s="1">
        <v>17.100000000000001</v>
      </c>
    </row>
    <row r="215" spans="1:2" x14ac:dyDescent="0.3">
      <c r="A215" s="1" t="s">
        <v>436</v>
      </c>
      <c r="B215" s="1">
        <v>17.2</v>
      </c>
    </row>
    <row r="216" spans="1:2" x14ac:dyDescent="0.3">
      <c r="A216" s="1" t="s">
        <v>437</v>
      </c>
      <c r="B216" s="1">
        <v>17.5</v>
      </c>
    </row>
    <row r="217" spans="1:2" x14ac:dyDescent="0.3">
      <c r="A217" s="1" t="s">
        <v>438</v>
      </c>
      <c r="B217" s="1">
        <v>17.5</v>
      </c>
    </row>
    <row r="218" spans="1:2" x14ac:dyDescent="0.3">
      <c r="A218" s="1" t="s">
        <v>439</v>
      </c>
      <c r="B218" s="1">
        <v>17.5</v>
      </c>
    </row>
    <row r="219" spans="1:2" x14ac:dyDescent="0.3">
      <c r="A219" s="1" t="s">
        <v>440</v>
      </c>
      <c r="B219" s="1">
        <v>17.600000000000001</v>
      </c>
    </row>
    <row r="220" spans="1:2" x14ac:dyDescent="0.3">
      <c r="A220" s="1" t="s">
        <v>441</v>
      </c>
      <c r="B220" s="1">
        <v>17.8</v>
      </c>
    </row>
    <row r="221" spans="1:2" x14ac:dyDescent="0.3">
      <c r="A221" s="1" t="s">
        <v>442</v>
      </c>
      <c r="B221" s="1">
        <v>17.899999999999999</v>
      </c>
    </row>
    <row r="222" spans="1:2" x14ac:dyDescent="0.3">
      <c r="A222" s="1" t="s">
        <v>443</v>
      </c>
      <c r="B222" s="1">
        <v>17.899999999999999</v>
      </c>
    </row>
    <row r="223" spans="1:2" x14ac:dyDescent="0.3">
      <c r="A223" s="1" t="s">
        <v>444</v>
      </c>
      <c r="B223" s="1">
        <v>18.100000000000001</v>
      </c>
    </row>
    <row r="224" spans="1:2" x14ac:dyDescent="0.3">
      <c r="A224" s="1" t="s">
        <v>445</v>
      </c>
      <c r="B224" s="1">
        <v>18.100000000000001</v>
      </c>
    </row>
    <row r="225" spans="1:2" x14ac:dyDescent="0.3">
      <c r="A225" s="1" t="s">
        <v>446</v>
      </c>
      <c r="B225" s="1">
        <v>18.100000000000001</v>
      </c>
    </row>
    <row r="226" spans="1:2" x14ac:dyDescent="0.3">
      <c r="A226" s="1" t="s">
        <v>447</v>
      </c>
      <c r="B226" s="1">
        <v>18.100000000000001</v>
      </c>
    </row>
    <row r="227" spans="1:2" x14ac:dyDescent="0.3">
      <c r="A227" s="1" t="s">
        <v>448</v>
      </c>
      <c r="B227" s="1">
        <v>18.100000000000001</v>
      </c>
    </row>
    <row r="228" spans="1:2" x14ac:dyDescent="0.3">
      <c r="A228" s="1" t="s">
        <v>449</v>
      </c>
      <c r="B228" s="1">
        <v>18.2</v>
      </c>
    </row>
    <row r="229" spans="1:2" x14ac:dyDescent="0.3">
      <c r="A229" s="1" t="s">
        <v>450</v>
      </c>
      <c r="B229" s="1">
        <v>18.2</v>
      </c>
    </row>
    <row r="230" spans="1:2" x14ac:dyDescent="0.3">
      <c r="A230" s="1" t="s">
        <v>451</v>
      </c>
      <c r="B230" s="1">
        <v>18.2</v>
      </c>
    </row>
    <row r="231" spans="1:2" x14ac:dyDescent="0.3">
      <c r="A231" s="1" t="s">
        <v>452</v>
      </c>
      <c r="B231" s="1">
        <v>18.3</v>
      </c>
    </row>
    <row r="232" spans="1:2" x14ac:dyDescent="0.3">
      <c r="A232" s="1" t="s">
        <v>453</v>
      </c>
      <c r="B232" s="1">
        <v>18.399999999999999</v>
      </c>
    </row>
    <row r="233" spans="1:2" x14ac:dyDescent="0.3">
      <c r="A233" s="1" t="s">
        <v>454</v>
      </c>
      <c r="B233" s="1">
        <v>18.399999999999999</v>
      </c>
    </row>
    <row r="234" spans="1:2" x14ac:dyDescent="0.3">
      <c r="A234" s="1" t="s">
        <v>455</v>
      </c>
      <c r="B234" s="1">
        <v>18.5</v>
      </c>
    </row>
    <row r="235" spans="1:2" x14ac:dyDescent="0.3">
      <c r="A235" s="1" t="s">
        <v>456</v>
      </c>
      <c r="B235" s="1">
        <v>18.5</v>
      </c>
    </row>
    <row r="236" spans="1:2" x14ac:dyDescent="0.3">
      <c r="A236" s="1" t="s">
        <v>457</v>
      </c>
      <c r="B236" s="1">
        <v>18.600000000000001</v>
      </c>
    </row>
    <row r="237" spans="1:2" x14ac:dyDescent="0.3">
      <c r="A237" s="1" t="s">
        <v>458</v>
      </c>
      <c r="B237" s="1">
        <v>18.600000000000001</v>
      </c>
    </row>
    <row r="238" spans="1:2" x14ac:dyDescent="0.3">
      <c r="A238" s="1" t="s">
        <v>459</v>
      </c>
      <c r="B238" s="1">
        <v>18.600000000000001</v>
      </c>
    </row>
    <row r="239" spans="1:2" x14ac:dyDescent="0.3">
      <c r="A239" s="1" t="s">
        <v>460</v>
      </c>
      <c r="B239" s="1">
        <v>18.899999999999999</v>
      </c>
    </row>
    <row r="240" spans="1:2" x14ac:dyDescent="0.3">
      <c r="A240" s="1" t="s">
        <v>461</v>
      </c>
      <c r="B240" s="1">
        <v>19.2</v>
      </c>
    </row>
    <row r="241" spans="1:2" x14ac:dyDescent="0.3">
      <c r="A241" s="1" t="s">
        <v>462</v>
      </c>
      <c r="B241" s="1">
        <v>19.3</v>
      </c>
    </row>
    <row r="242" spans="1:2" x14ac:dyDescent="0.3">
      <c r="A242" s="1" t="s">
        <v>463</v>
      </c>
      <c r="B242" s="1">
        <v>19.399999999999999</v>
      </c>
    </row>
    <row r="243" spans="1:2" x14ac:dyDescent="0.3">
      <c r="A243" s="1" t="s">
        <v>464</v>
      </c>
      <c r="B243" s="1">
        <v>19.399999999999999</v>
      </c>
    </row>
    <row r="244" spans="1:2" x14ac:dyDescent="0.3">
      <c r="A244" s="1" t="s">
        <v>465</v>
      </c>
      <c r="B244" s="1">
        <v>19.600000000000001</v>
      </c>
    </row>
    <row r="245" spans="1:2" x14ac:dyDescent="0.3">
      <c r="A245" s="1" t="s">
        <v>466</v>
      </c>
      <c r="B245" s="1">
        <v>19.600000000000001</v>
      </c>
    </row>
    <row r="246" spans="1:2" x14ac:dyDescent="0.3">
      <c r="A246" s="1" t="s">
        <v>467</v>
      </c>
      <c r="B246" s="1">
        <v>19.600000000000001</v>
      </c>
    </row>
    <row r="247" spans="1:2" x14ac:dyDescent="0.3">
      <c r="A247" s="1" t="s">
        <v>468</v>
      </c>
      <c r="B247" s="1">
        <v>19.7</v>
      </c>
    </row>
    <row r="248" spans="1:2" x14ac:dyDescent="0.3">
      <c r="A248" s="1" t="s">
        <v>469</v>
      </c>
      <c r="B248" s="1">
        <v>19.7</v>
      </c>
    </row>
    <row r="249" spans="1:2" x14ac:dyDescent="0.3">
      <c r="A249" s="1" t="s">
        <v>470</v>
      </c>
      <c r="B249" s="1">
        <v>19.8</v>
      </c>
    </row>
    <row r="250" spans="1:2" x14ac:dyDescent="0.3">
      <c r="A250" s="1" t="s">
        <v>471</v>
      </c>
      <c r="B250" s="1">
        <v>20</v>
      </c>
    </row>
    <row r="251" spans="1:2" x14ac:dyDescent="0.3">
      <c r="A251" s="1" t="s">
        <v>472</v>
      </c>
      <c r="B251" s="1">
        <v>20</v>
      </c>
    </row>
    <row r="252" spans="1:2" x14ac:dyDescent="0.3">
      <c r="A252" s="1" t="s">
        <v>473</v>
      </c>
      <c r="B252" s="1">
        <v>20.2</v>
      </c>
    </row>
    <row r="253" spans="1:2" x14ac:dyDescent="0.3">
      <c r="A253" s="1" t="s">
        <v>474</v>
      </c>
      <c r="B253" s="1">
        <v>20.2</v>
      </c>
    </row>
    <row r="254" spans="1:2" x14ac:dyDescent="0.3">
      <c r="A254" s="1" t="s">
        <v>475</v>
      </c>
      <c r="B254" s="1">
        <v>20.8</v>
      </c>
    </row>
    <row r="255" spans="1:2" x14ac:dyDescent="0.3">
      <c r="A255" s="1" t="s">
        <v>476</v>
      </c>
      <c r="B255" s="1">
        <v>20.9</v>
      </c>
    </row>
    <row r="256" spans="1:2" x14ac:dyDescent="0.3">
      <c r="A256" s="1" t="s">
        <v>477</v>
      </c>
      <c r="B256" s="1">
        <v>21</v>
      </c>
    </row>
    <row r="257" spans="1:2" x14ac:dyDescent="0.3">
      <c r="A257" s="1" t="s">
        <v>478</v>
      </c>
      <c r="B257" s="1">
        <v>21</v>
      </c>
    </row>
    <row r="258" spans="1:2" x14ac:dyDescent="0.3">
      <c r="A258" s="1" t="s">
        <v>479</v>
      </c>
      <c r="B258" s="1">
        <v>21.1</v>
      </c>
    </row>
    <row r="259" spans="1:2" x14ac:dyDescent="0.3">
      <c r="A259" s="1" t="s">
        <v>480</v>
      </c>
      <c r="B259" s="1">
        <v>21.1</v>
      </c>
    </row>
    <row r="260" spans="1:2" x14ac:dyDescent="0.3">
      <c r="A260" s="1" t="s">
        <v>481</v>
      </c>
      <c r="B260" s="1">
        <v>21.1</v>
      </c>
    </row>
    <row r="261" spans="1:2" x14ac:dyDescent="0.3">
      <c r="A261" s="1" t="s">
        <v>482</v>
      </c>
      <c r="B261" s="1">
        <v>21.3</v>
      </c>
    </row>
    <row r="262" spans="1:2" x14ac:dyDescent="0.3">
      <c r="A262" s="1" t="s">
        <v>483</v>
      </c>
      <c r="B262" s="1">
        <v>21.3</v>
      </c>
    </row>
    <row r="263" spans="1:2" x14ac:dyDescent="0.3">
      <c r="A263" s="1" t="s">
        <v>484</v>
      </c>
      <c r="B263" s="1">
        <v>21.5</v>
      </c>
    </row>
    <row r="264" spans="1:2" x14ac:dyDescent="0.3">
      <c r="A264" s="1" t="s">
        <v>485</v>
      </c>
      <c r="B264" s="1">
        <v>21.8</v>
      </c>
    </row>
    <row r="265" spans="1:2" x14ac:dyDescent="0.3">
      <c r="A265" s="1" t="s">
        <v>486</v>
      </c>
      <c r="B265" s="1">
        <v>21.8</v>
      </c>
    </row>
    <row r="266" spans="1:2" x14ac:dyDescent="0.3">
      <c r="A266" s="1" t="s">
        <v>487</v>
      </c>
      <c r="B266" s="1">
        <v>21.8</v>
      </c>
    </row>
    <row r="267" spans="1:2" x14ac:dyDescent="0.3">
      <c r="A267" s="1" t="s">
        <v>488</v>
      </c>
      <c r="B267" s="1">
        <v>22</v>
      </c>
    </row>
    <row r="268" spans="1:2" x14ac:dyDescent="0.3">
      <c r="A268" s="1" t="s">
        <v>489</v>
      </c>
      <c r="B268" s="1">
        <v>22.1</v>
      </c>
    </row>
    <row r="269" spans="1:2" x14ac:dyDescent="0.3">
      <c r="A269" s="1" t="s">
        <v>490</v>
      </c>
      <c r="B269" s="1">
        <v>22.1</v>
      </c>
    </row>
    <row r="270" spans="1:2" x14ac:dyDescent="0.3">
      <c r="A270" s="1" t="s">
        <v>491</v>
      </c>
      <c r="B270" s="1">
        <v>22.1</v>
      </c>
    </row>
    <row r="271" spans="1:2" x14ac:dyDescent="0.3">
      <c r="A271" s="1" t="s">
        <v>492</v>
      </c>
      <c r="B271" s="1">
        <v>22.1</v>
      </c>
    </row>
    <row r="272" spans="1:2" x14ac:dyDescent="0.3">
      <c r="A272" s="1" t="s">
        <v>493</v>
      </c>
      <c r="B272" s="1">
        <v>22.1</v>
      </c>
    </row>
    <row r="273" spans="1:2" x14ac:dyDescent="0.3">
      <c r="A273" s="1" t="s">
        <v>494</v>
      </c>
      <c r="B273" s="1">
        <v>22.1</v>
      </c>
    </row>
    <row r="274" spans="1:2" x14ac:dyDescent="0.3">
      <c r="A274" s="1" t="s">
        <v>495</v>
      </c>
      <c r="B274" s="1">
        <v>22.3</v>
      </c>
    </row>
    <row r="275" spans="1:2" x14ac:dyDescent="0.3">
      <c r="A275" s="1" t="s">
        <v>496</v>
      </c>
      <c r="B275" s="1">
        <v>22.3</v>
      </c>
    </row>
    <row r="276" spans="1:2" x14ac:dyDescent="0.3">
      <c r="A276" s="1" t="s">
        <v>497</v>
      </c>
      <c r="B276" s="1">
        <v>22.3</v>
      </c>
    </row>
    <row r="277" spans="1:2" x14ac:dyDescent="0.3">
      <c r="A277" s="1" t="s">
        <v>498</v>
      </c>
      <c r="B277" s="1">
        <v>22.5</v>
      </c>
    </row>
    <row r="278" spans="1:2" x14ac:dyDescent="0.3">
      <c r="A278" s="1" t="s">
        <v>499</v>
      </c>
      <c r="B278" s="1">
        <v>22.5</v>
      </c>
    </row>
    <row r="279" spans="1:2" x14ac:dyDescent="0.3">
      <c r="A279" s="1" t="s">
        <v>500</v>
      </c>
      <c r="B279" s="1">
        <v>22.5</v>
      </c>
    </row>
    <row r="280" spans="1:2" x14ac:dyDescent="0.3">
      <c r="A280" s="1" t="s">
        <v>501</v>
      </c>
      <c r="B280" s="1">
        <v>22.5</v>
      </c>
    </row>
    <row r="281" spans="1:2" x14ac:dyDescent="0.3">
      <c r="A281" s="1" t="s">
        <v>502</v>
      </c>
      <c r="B281" s="1">
        <v>22.6</v>
      </c>
    </row>
    <row r="282" spans="1:2" x14ac:dyDescent="0.3">
      <c r="A282" s="1" t="s">
        <v>503</v>
      </c>
      <c r="B282" s="1">
        <v>22.6</v>
      </c>
    </row>
    <row r="283" spans="1:2" x14ac:dyDescent="0.3">
      <c r="A283" s="1" t="s">
        <v>504</v>
      </c>
      <c r="B283" s="1">
        <v>22.8</v>
      </c>
    </row>
    <row r="284" spans="1:2" x14ac:dyDescent="0.3">
      <c r="A284" s="1" t="s">
        <v>505</v>
      </c>
      <c r="B284" s="1">
        <v>22.9</v>
      </c>
    </row>
    <row r="285" spans="1:2" x14ac:dyDescent="0.3">
      <c r="A285" s="1" t="s">
        <v>506</v>
      </c>
      <c r="B285" s="1">
        <v>23</v>
      </c>
    </row>
    <row r="286" spans="1:2" x14ac:dyDescent="0.3">
      <c r="A286" s="1" t="s">
        <v>507</v>
      </c>
      <c r="B286" s="1">
        <v>23.4</v>
      </c>
    </row>
    <row r="287" spans="1:2" x14ac:dyDescent="0.3">
      <c r="A287" s="1" t="s">
        <v>508</v>
      </c>
      <c r="B287" s="1">
        <v>23.5</v>
      </c>
    </row>
    <row r="288" spans="1:2" x14ac:dyDescent="0.3">
      <c r="A288" s="1" t="s">
        <v>509</v>
      </c>
      <c r="B288" s="1">
        <v>23.6</v>
      </c>
    </row>
    <row r="289" spans="1:2" x14ac:dyDescent="0.3">
      <c r="A289" s="1" t="s">
        <v>510</v>
      </c>
      <c r="B289" s="1">
        <v>23.7</v>
      </c>
    </row>
    <row r="290" spans="1:2" x14ac:dyDescent="0.3">
      <c r="A290" s="1" t="s">
        <v>511</v>
      </c>
      <c r="B290" s="1">
        <v>23.9</v>
      </c>
    </row>
    <row r="291" spans="1:2" x14ac:dyDescent="0.3">
      <c r="A291" s="1" t="s">
        <v>512</v>
      </c>
      <c r="B291" s="1">
        <v>24</v>
      </c>
    </row>
    <row r="292" spans="1:2" x14ac:dyDescent="0.3">
      <c r="A292" s="1" t="s">
        <v>513</v>
      </c>
      <c r="B292" s="1">
        <v>24.5</v>
      </c>
    </row>
    <row r="293" spans="1:2" x14ac:dyDescent="0.3">
      <c r="A293" s="1" t="s">
        <v>514</v>
      </c>
      <c r="B293" s="1">
        <v>24.5</v>
      </c>
    </row>
    <row r="294" spans="1:2" x14ac:dyDescent="0.3">
      <c r="A294" s="1" t="s">
        <v>515</v>
      </c>
      <c r="B294" s="1">
        <v>24.6</v>
      </c>
    </row>
    <row r="295" spans="1:2" x14ac:dyDescent="0.3">
      <c r="A295" s="1" t="s">
        <v>516</v>
      </c>
      <c r="B295" s="1">
        <v>24.9</v>
      </c>
    </row>
    <row r="296" spans="1:2" x14ac:dyDescent="0.3">
      <c r="A296" s="1" t="s">
        <v>517</v>
      </c>
      <c r="B296" s="1">
        <v>25.1</v>
      </c>
    </row>
    <row r="297" spans="1:2" x14ac:dyDescent="0.3">
      <c r="A297" s="1" t="s">
        <v>518</v>
      </c>
      <c r="B297" s="1">
        <v>25.8</v>
      </c>
    </row>
    <row r="298" spans="1:2" x14ac:dyDescent="0.3">
      <c r="A298" s="1" t="s">
        <v>519</v>
      </c>
      <c r="B298" s="1">
        <v>26.3</v>
      </c>
    </row>
    <row r="299" spans="1:2" x14ac:dyDescent="0.3">
      <c r="A299" s="1" t="s">
        <v>520</v>
      </c>
      <c r="B299" s="1">
        <v>26.8</v>
      </c>
    </row>
    <row r="300" spans="1:2" x14ac:dyDescent="0.3">
      <c r="A300" s="1" t="s">
        <v>521</v>
      </c>
      <c r="B300" s="1">
        <v>27.3</v>
      </c>
    </row>
    <row r="301" spans="1:2" x14ac:dyDescent="0.3">
      <c r="A301" s="1" t="s">
        <v>522</v>
      </c>
      <c r="B301" s="1">
        <v>27.4</v>
      </c>
    </row>
    <row r="302" spans="1:2" x14ac:dyDescent="0.3">
      <c r="A302" s="1" t="s">
        <v>523</v>
      </c>
      <c r="B302" s="1">
        <v>27.9</v>
      </c>
    </row>
    <row r="303" spans="1:2" x14ac:dyDescent="0.3">
      <c r="A303" s="1" t="s">
        <v>524</v>
      </c>
      <c r="B303" s="1">
        <v>28.1</v>
      </c>
    </row>
    <row r="304" spans="1:2" x14ac:dyDescent="0.3">
      <c r="A304" s="1" t="s">
        <v>525</v>
      </c>
      <c r="B304" s="1">
        <v>28.8</v>
      </c>
    </row>
    <row r="305" spans="1:2" x14ac:dyDescent="0.3">
      <c r="A305" s="1" t="s">
        <v>526</v>
      </c>
      <c r="B305" s="1">
        <v>28.9</v>
      </c>
    </row>
    <row r="306" spans="1:2" x14ac:dyDescent="0.3">
      <c r="A306" s="1" t="s">
        <v>527</v>
      </c>
      <c r="B306" s="1">
        <v>29</v>
      </c>
    </row>
    <row r="307" spans="1:2" x14ac:dyDescent="0.3">
      <c r="A307" s="1" t="s">
        <v>528</v>
      </c>
      <c r="B307" s="1">
        <v>29.1</v>
      </c>
    </row>
    <row r="308" spans="1:2" x14ac:dyDescent="0.3">
      <c r="A308" s="1" t="s">
        <v>529</v>
      </c>
      <c r="B308" s="1">
        <v>29.2</v>
      </c>
    </row>
    <row r="309" spans="1:2" x14ac:dyDescent="0.3">
      <c r="A309" s="1" t="s">
        <v>530</v>
      </c>
      <c r="B309" s="1">
        <v>29.2</v>
      </c>
    </row>
    <row r="310" spans="1:2" x14ac:dyDescent="0.3">
      <c r="A310" s="1" t="s">
        <v>531</v>
      </c>
      <c r="B310" s="1">
        <v>29.9</v>
      </c>
    </row>
    <row r="311" spans="1:2" x14ac:dyDescent="0.3">
      <c r="A311" s="1" t="s">
        <v>532</v>
      </c>
      <c r="B311" s="1">
        <v>31.8</v>
      </c>
    </row>
    <row r="312" spans="1:2" x14ac:dyDescent="0.3">
      <c r="A312" s="1" t="s">
        <v>533</v>
      </c>
      <c r="B312" s="1">
        <v>32.299999999999997</v>
      </c>
    </row>
    <row r="313" spans="1:2" x14ac:dyDescent="0.3">
      <c r="A313" s="1" t="s">
        <v>534</v>
      </c>
      <c r="B313" s="1">
        <v>32.799999999999997</v>
      </c>
    </row>
    <row r="314" spans="1:2" x14ac:dyDescent="0.3">
      <c r="A314" s="1" t="s">
        <v>535</v>
      </c>
      <c r="B314" s="1">
        <v>33</v>
      </c>
    </row>
    <row r="315" spans="1:2" x14ac:dyDescent="0.3">
      <c r="A315" s="1" t="s">
        <v>536</v>
      </c>
      <c r="B315" s="1">
        <v>33.6</v>
      </c>
    </row>
    <row r="316" spans="1:2" x14ac:dyDescent="0.3">
      <c r="A316" s="1" t="s">
        <v>537</v>
      </c>
      <c r="B316" s="1">
        <v>34.1</v>
      </c>
    </row>
    <row r="317" spans="1:2" x14ac:dyDescent="0.3">
      <c r="A317" s="1" t="s">
        <v>538</v>
      </c>
      <c r="B317" s="1">
        <v>34.700000000000003</v>
      </c>
    </row>
    <row r="318" spans="1:2" x14ac:dyDescent="0.3">
      <c r="A318" s="1" t="s">
        <v>539</v>
      </c>
      <c r="B318" s="1">
        <v>34.799999999999997</v>
      </c>
    </row>
    <row r="319" spans="1:2" x14ac:dyDescent="0.3">
      <c r="A319" s="1" t="s">
        <v>540</v>
      </c>
      <c r="B319" s="1">
        <v>35.200000000000003</v>
      </c>
    </row>
    <row r="320" spans="1:2" x14ac:dyDescent="0.3">
      <c r="A320" s="1" t="s">
        <v>541</v>
      </c>
      <c r="B320" s="1">
        <v>35.5</v>
      </c>
    </row>
    <row r="321" spans="1:2" x14ac:dyDescent="0.3">
      <c r="A321" s="1" t="s">
        <v>542</v>
      </c>
      <c r="B321" s="1">
        <v>35.6</v>
      </c>
    </row>
    <row r="322" spans="1:2" x14ac:dyDescent="0.3">
      <c r="A322" s="1" t="s">
        <v>543</v>
      </c>
      <c r="B322" s="1">
        <v>36.5</v>
      </c>
    </row>
    <row r="323" spans="1:2" x14ac:dyDescent="0.3">
      <c r="A323" s="1" t="s">
        <v>544</v>
      </c>
      <c r="B323" s="1">
        <v>36.6</v>
      </c>
    </row>
    <row r="324" spans="1:2" x14ac:dyDescent="0.3">
      <c r="A324" s="1" t="s">
        <v>545</v>
      </c>
      <c r="B324" s="1">
        <v>37.4</v>
      </c>
    </row>
    <row r="325" spans="1:2" x14ac:dyDescent="0.3">
      <c r="A325" s="1" t="s">
        <v>546</v>
      </c>
      <c r="B325" s="1">
        <v>39.799999999999997</v>
      </c>
    </row>
    <row r="326" spans="1:2" x14ac:dyDescent="0.3">
      <c r="A326" s="1" t="s">
        <v>547</v>
      </c>
      <c r="B326" s="1">
        <v>40.700000000000003</v>
      </c>
    </row>
    <row r="327" spans="1:2" x14ac:dyDescent="0.3">
      <c r="A327" s="1" t="s">
        <v>548</v>
      </c>
      <c r="B327" s="1">
        <v>42.9</v>
      </c>
    </row>
    <row r="328" spans="1:2" x14ac:dyDescent="0.3">
      <c r="A328" s="1" t="s">
        <v>549</v>
      </c>
      <c r="B328" s="1">
        <v>43.2</v>
      </c>
    </row>
    <row r="329" spans="1:2" x14ac:dyDescent="0.3">
      <c r="A329" s="1" t="s">
        <v>550</v>
      </c>
      <c r="B329" s="1">
        <v>48.7</v>
      </c>
    </row>
    <row r="330" spans="1:2" x14ac:dyDescent="0.3">
      <c r="A330" s="1" t="s">
        <v>551</v>
      </c>
      <c r="B330" s="1">
        <v>48.7</v>
      </c>
    </row>
    <row r="331" spans="1:2" x14ac:dyDescent="0.3">
      <c r="A331" s="1" t="s">
        <v>552</v>
      </c>
      <c r="B331" s="1">
        <v>49.6</v>
      </c>
    </row>
    <row r="332" spans="1:2" x14ac:dyDescent="0.3">
      <c r="A332" s="1" t="s">
        <v>553</v>
      </c>
      <c r="B332" s="1">
        <v>50</v>
      </c>
    </row>
    <row r="333" spans="1:2" x14ac:dyDescent="0.3">
      <c r="A333" s="1" t="s">
        <v>554</v>
      </c>
      <c r="B333" s="1">
        <v>53.1</v>
      </c>
    </row>
    <row r="334" spans="1:2" x14ac:dyDescent="0.3">
      <c r="A334" s="1" t="s">
        <v>555</v>
      </c>
      <c r="B334" s="1">
        <v>55.1</v>
      </c>
    </row>
    <row r="335" spans="1:2" x14ac:dyDescent="0.3">
      <c r="A335" s="1" t="s">
        <v>556</v>
      </c>
      <c r="B335" s="1">
        <v>134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9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561</v>
      </c>
    </row>
    <row r="3" spans="1:2" x14ac:dyDescent="0.25">
      <c r="A3" s="2" t="s">
        <v>216</v>
      </c>
      <c r="B3" s="2" t="s">
        <v>217</v>
      </c>
    </row>
    <row r="4" spans="1:2" x14ac:dyDescent="0.3">
      <c r="A4" s="1" t="s">
        <v>209</v>
      </c>
      <c r="B4" s="1">
        <v>49</v>
      </c>
    </row>
    <row r="5" spans="1:2" x14ac:dyDescent="0.3">
      <c r="A5" s="1" t="s">
        <v>210</v>
      </c>
      <c r="B5" s="1">
        <v>137</v>
      </c>
    </row>
    <row r="6" spans="1:2" x14ac:dyDescent="0.3">
      <c r="A6" s="1" t="s">
        <v>211</v>
      </c>
      <c r="B6" s="1">
        <v>81</v>
      </c>
    </row>
    <row r="7" spans="1:2" x14ac:dyDescent="0.3">
      <c r="A7" s="1" t="s">
        <v>212</v>
      </c>
      <c r="B7" s="1">
        <v>25</v>
      </c>
    </row>
    <row r="8" spans="1:2" x14ac:dyDescent="0.3">
      <c r="A8" s="1" t="s">
        <v>213</v>
      </c>
      <c r="B8" s="1">
        <v>14</v>
      </c>
    </row>
    <row r="9" spans="1:2" x14ac:dyDescent="0.3">
      <c r="A9" s="1" t="s">
        <v>560</v>
      </c>
      <c r="B9" s="1">
        <v>26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63"/>
  <sheetViews>
    <sheetView workbookViewId="0"/>
  </sheetViews>
  <sheetFormatPr baseColWidth="10" defaultColWidth="8.85546875" defaultRowHeight="16.5" x14ac:dyDescent="0.3"/>
  <cols>
    <col min="1" max="4" width="20.7109375" style="1" customWidth="1"/>
  </cols>
  <sheetData>
    <row r="1" spans="1:4" x14ac:dyDescent="0.3">
      <c r="A1" s="2" t="s">
        <v>725</v>
      </c>
    </row>
    <row r="3" spans="1:4" x14ac:dyDescent="0.25">
      <c r="A3" s="2" t="s">
        <v>88</v>
      </c>
      <c r="B3" s="2" t="s">
        <v>722</v>
      </c>
      <c r="C3" s="2" t="s">
        <v>723</v>
      </c>
      <c r="D3" s="2" t="s">
        <v>724</v>
      </c>
    </row>
    <row r="4" spans="1:4" x14ac:dyDescent="0.3">
      <c r="A4" s="1" t="s">
        <v>562</v>
      </c>
      <c r="B4" s="1">
        <v>92.24</v>
      </c>
      <c r="C4" s="1">
        <v>7.34</v>
      </c>
      <c r="D4" s="1">
        <v>6.17</v>
      </c>
    </row>
    <row r="5" spans="1:4" x14ac:dyDescent="0.3">
      <c r="A5" s="1" t="s">
        <v>563</v>
      </c>
      <c r="B5" s="1">
        <v>93.94</v>
      </c>
      <c r="C5" s="1">
        <v>7.41</v>
      </c>
      <c r="D5" s="1">
        <v>6.24</v>
      </c>
    </row>
    <row r="6" spans="1:4" x14ac:dyDescent="0.3">
      <c r="A6" s="1" t="s">
        <v>564</v>
      </c>
      <c r="B6" s="1">
        <v>93.74</v>
      </c>
      <c r="C6" s="1">
        <v>7.54</v>
      </c>
      <c r="D6" s="1">
        <v>6.35</v>
      </c>
    </row>
    <row r="7" spans="1:4" x14ac:dyDescent="0.3">
      <c r="A7" s="1" t="s">
        <v>565</v>
      </c>
      <c r="B7" s="1">
        <v>95.92</v>
      </c>
      <c r="C7" s="1">
        <v>7.49</v>
      </c>
      <c r="D7" s="1">
        <v>6.31</v>
      </c>
    </row>
    <row r="8" spans="1:4" x14ac:dyDescent="0.3">
      <c r="A8" s="1" t="s">
        <v>566</v>
      </c>
      <c r="B8" s="1">
        <v>97.19</v>
      </c>
      <c r="C8" s="1">
        <v>7.44</v>
      </c>
      <c r="D8" s="1">
        <v>6.22</v>
      </c>
    </row>
    <row r="9" spans="1:4" x14ac:dyDescent="0.3">
      <c r="A9" s="1" t="s">
        <v>567</v>
      </c>
      <c r="B9" s="1">
        <v>99.08</v>
      </c>
      <c r="C9" s="1">
        <v>7.56</v>
      </c>
      <c r="D9" s="1">
        <v>6.33</v>
      </c>
    </row>
    <row r="10" spans="1:4" x14ac:dyDescent="0.3">
      <c r="A10" s="1" t="s">
        <v>568</v>
      </c>
      <c r="B10" s="1">
        <v>99.92</v>
      </c>
      <c r="C10" s="1">
        <v>7.63</v>
      </c>
      <c r="D10" s="1">
        <v>6.37</v>
      </c>
    </row>
    <row r="11" spans="1:4" x14ac:dyDescent="0.3">
      <c r="A11" s="1" t="s">
        <v>569</v>
      </c>
      <c r="B11" s="1">
        <v>102.66</v>
      </c>
      <c r="C11" s="1">
        <v>7.62</v>
      </c>
      <c r="D11" s="1">
        <v>6.31</v>
      </c>
    </row>
    <row r="12" spans="1:4" x14ac:dyDescent="0.3">
      <c r="A12" s="1" t="s">
        <v>570</v>
      </c>
      <c r="B12" s="1">
        <v>104.06</v>
      </c>
      <c r="C12" s="1">
        <v>8.09</v>
      </c>
      <c r="D12" s="1">
        <v>6.79</v>
      </c>
    </row>
    <row r="13" spans="1:4" x14ac:dyDescent="0.3">
      <c r="A13" s="1" t="s">
        <v>571</v>
      </c>
      <c r="B13" s="1">
        <v>107.54</v>
      </c>
      <c r="C13" s="1">
        <v>8.16</v>
      </c>
      <c r="D13" s="1">
        <v>6.84</v>
      </c>
    </row>
    <row r="14" spans="1:4" x14ac:dyDescent="0.3">
      <c r="A14" s="1" t="s">
        <v>572</v>
      </c>
      <c r="B14" s="1">
        <v>110.35</v>
      </c>
      <c r="C14" s="1">
        <v>8.43</v>
      </c>
      <c r="D14" s="1">
        <v>7.08</v>
      </c>
    </row>
    <row r="15" spans="1:4" x14ac:dyDescent="0.3">
      <c r="A15" s="1" t="s">
        <v>573</v>
      </c>
      <c r="B15" s="1">
        <v>116.74</v>
      </c>
      <c r="C15" s="1">
        <v>8.66</v>
      </c>
      <c r="D15" s="1">
        <v>7.28</v>
      </c>
    </row>
    <row r="16" spans="1:4" x14ac:dyDescent="0.3">
      <c r="A16" s="1" t="s">
        <v>574</v>
      </c>
      <c r="B16" s="1">
        <v>118.51</v>
      </c>
      <c r="C16" s="1">
        <v>9.34</v>
      </c>
      <c r="D16" s="1">
        <v>7.9</v>
      </c>
    </row>
    <row r="17" spans="1:4" x14ac:dyDescent="0.3">
      <c r="A17" s="1" t="s">
        <v>575</v>
      </c>
      <c r="B17" s="1">
        <v>123.87</v>
      </c>
      <c r="C17" s="1">
        <v>9.6199999999999992</v>
      </c>
      <c r="D17" s="1">
        <v>8.2799999999999994</v>
      </c>
    </row>
    <row r="18" spans="1:4" x14ac:dyDescent="0.3">
      <c r="A18" s="1" t="s">
        <v>576</v>
      </c>
      <c r="B18" s="1">
        <v>126.08</v>
      </c>
      <c r="C18" s="1">
        <v>10.199999999999999</v>
      </c>
      <c r="D18" s="1">
        <v>8.8800000000000008</v>
      </c>
    </row>
    <row r="19" spans="1:4" x14ac:dyDescent="0.3">
      <c r="A19" s="1" t="s">
        <v>577</v>
      </c>
      <c r="B19" s="1">
        <v>128.88999999999999</v>
      </c>
      <c r="C19" s="1">
        <v>10.55</v>
      </c>
      <c r="D19" s="1">
        <v>9.31</v>
      </c>
    </row>
    <row r="20" spans="1:4" x14ac:dyDescent="0.3">
      <c r="A20" s="1" t="s">
        <v>578</v>
      </c>
      <c r="B20" s="1">
        <v>131.52000000000001</v>
      </c>
      <c r="C20" s="1">
        <v>11.85</v>
      </c>
      <c r="D20" s="1">
        <v>10.71</v>
      </c>
    </row>
    <row r="21" spans="1:4" x14ac:dyDescent="0.3">
      <c r="A21" s="1" t="s">
        <v>579</v>
      </c>
      <c r="B21" s="1">
        <v>134.62</v>
      </c>
      <c r="C21" s="1">
        <v>12.21</v>
      </c>
      <c r="D21" s="1">
        <v>11.06</v>
      </c>
    </row>
    <row r="22" spans="1:4" x14ac:dyDescent="0.3">
      <c r="A22" s="1" t="s">
        <v>580</v>
      </c>
      <c r="B22" s="1">
        <v>138.07</v>
      </c>
      <c r="C22" s="1">
        <v>12.62</v>
      </c>
      <c r="D22" s="1">
        <v>11.48</v>
      </c>
    </row>
    <row r="23" spans="1:4" x14ac:dyDescent="0.3">
      <c r="A23" s="1" t="s">
        <v>581</v>
      </c>
      <c r="B23" s="1">
        <v>146.13999999999999</v>
      </c>
      <c r="C23" s="1">
        <v>13.07</v>
      </c>
      <c r="D23" s="1">
        <v>11.94</v>
      </c>
    </row>
    <row r="24" spans="1:4" x14ac:dyDescent="0.3">
      <c r="A24" s="1" t="s">
        <v>582</v>
      </c>
      <c r="B24" s="1">
        <v>145.30000000000001</v>
      </c>
      <c r="C24" s="1">
        <v>13.42</v>
      </c>
      <c r="D24" s="1">
        <v>12.18</v>
      </c>
    </row>
    <row r="25" spans="1:4" x14ac:dyDescent="0.3">
      <c r="A25" s="1" t="s">
        <v>583</v>
      </c>
      <c r="B25" s="1">
        <v>146.71</v>
      </c>
      <c r="C25" s="1">
        <v>13.38</v>
      </c>
      <c r="D25" s="1">
        <v>12.13</v>
      </c>
    </row>
    <row r="26" spans="1:4" x14ac:dyDescent="0.3">
      <c r="A26" s="1" t="s">
        <v>584</v>
      </c>
      <c r="B26" s="1">
        <v>147.16</v>
      </c>
      <c r="C26" s="1">
        <v>13.44</v>
      </c>
      <c r="D26" s="1">
        <v>12.15</v>
      </c>
    </row>
    <row r="27" spans="1:4" x14ac:dyDescent="0.3">
      <c r="A27" s="1" t="s">
        <v>585</v>
      </c>
      <c r="B27" s="1">
        <v>150.59</v>
      </c>
      <c r="C27" s="1">
        <v>13.52</v>
      </c>
      <c r="D27" s="1">
        <v>12.21</v>
      </c>
    </row>
    <row r="28" spans="1:4" x14ac:dyDescent="0.3">
      <c r="A28" s="1" t="s">
        <v>586</v>
      </c>
      <c r="B28" s="1">
        <v>147.86000000000001</v>
      </c>
      <c r="C28" s="1">
        <v>13.78</v>
      </c>
      <c r="D28" s="1">
        <v>12.46</v>
      </c>
    </row>
    <row r="29" spans="1:4" x14ac:dyDescent="0.3">
      <c r="A29" s="1" t="s">
        <v>587</v>
      </c>
      <c r="B29" s="1">
        <v>147.31</v>
      </c>
      <c r="C29" s="1">
        <v>13.15</v>
      </c>
      <c r="D29" s="1">
        <v>11.74</v>
      </c>
    </row>
    <row r="30" spans="1:4" x14ac:dyDescent="0.3">
      <c r="A30" s="1" t="s">
        <v>588</v>
      </c>
      <c r="B30" s="1">
        <v>146.79</v>
      </c>
      <c r="C30" s="1">
        <v>12.84</v>
      </c>
      <c r="D30" s="1">
        <v>11.33</v>
      </c>
    </row>
    <row r="31" spans="1:4" x14ac:dyDescent="0.3">
      <c r="A31" s="1" t="s">
        <v>589</v>
      </c>
      <c r="B31" s="1">
        <v>149.33000000000001</v>
      </c>
      <c r="C31" s="1">
        <v>12.64</v>
      </c>
      <c r="D31" s="1">
        <v>11.06</v>
      </c>
    </row>
    <row r="32" spans="1:4" x14ac:dyDescent="0.3">
      <c r="A32" s="1" t="s">
        <v>590</v>
      </c>
      <c r="B32" s="1">
        <v>147.33000000000001</v>
      </c>
      <c r="C32" s="1">
        <v>13.13</v>
      </c>
      <c r="D32" s="1">
        <v>11.56</v>
      </c>
    </row>
    <row r="33" spans="1:4" x14ac:dyDescent="0.3">
      <c r="A33" s="1" t="s">
        <v>591</v>
      </c>
      <c r="B33" s="1">
        <v>147.31</v>
      </c>
      <c r="C33" s="1">
        <v>12.97</v>
      </c>
      <c r="D33" s="1">
        <v>11.42</v>
      </c>
    </row>
    <row r="34" spans="1:4" x14ac:dyDescent="0.3">
      <c r="A34" s="1" t="s">
        <v>592</v>
      </c>
      <c r="B34" s="1">
        <v>144.85</v>
      </c>
      <c r="C34" s="1">
        <v>12.86</v>
      </c>
      <c r="D34" s="1">
        <v>11.32</v>
      </c>
    </row>
    <row r="35" spans="1:4" x14ac:dyDescent="0.3">
      <c r="A35" s="1" t="s">
        <v>593</v>
      </c>
      <c r="B35" s="1">
        <v>145.5</v>
      </c>
      <c r="C35" s="1">
        <v>12.64</v>
      </c>
      <c r="D35" s="1">
        <v>11.09</v>
      </c>
    </row>
    <row r="36" spans="1:4" x14ac:dyDescent="0.3">
      <c r="A36" s="1" t="s">
        <v>594</v>
      </c>
      <c r="B36" s="1">
        <v>142.24</v>
      </c>
      <c r="C36" s="1">
        <v>12.67</v>
      </c>
      <c r="D36" s="1">
        <v>10.98</v>
      </c>
    </row>
    <row r="37" spans="1:4" x14ac:dyDescent="0.3">
      <c r="A37" s="1" t="s">
        <v>595</v>
      </c>
      <c r="B37" s="1">
        <v>139.9</v>
      </c>
      <c r="C37" s="1">
        <v>12.39</v>
      </c>
      <c r="D37" s="1">
        <v>10.7</v>
      </c>
    </row>
    <row r="38" spans="1:4" x14ac:dyDescent="0.3">
      <c r="A38" s="1" t="s">
        <v>596</v>
      </c>
      <c r="B38" s="1">
        <v>136.53</v>
      </c>
      <c r="C38" s="1">
        <v>12.09</v>
      </c>
      <c r="D38" s="1">
        <v>10.39</v>
      </c>
    </row>
    <row r="39" spans="1:4" x14ac:dyDescent="0.3">
      <c r="A39" s="1" t="s">
        <v>597</v>
      </c>
      <c r="B39" s="1">
        <v>135.68</v>
      </c>
      <c r="C39" s="1">
        <v>11.8</v>
      </c>
      <c r="D39" s="1">
        <v>10.119999999999999</v>
      </c>
    </row>
    <row r="40" spans="1:4" x14ac:dyDescent="0.3">
      <c r="A40" s="1" t="s">
        <v>598</v>
      </c>
      <c r="B40" s="1">
        <v>132.38</v>
      </c>
      <c r="C40" s="1">
        <v>13.12</v>
      </c>
      <c r="D40" s="1">
        <v>11.53</v>
      </c>
    </row>
    <row r="41" spans="1:4" x14ac:dyDescent="0.3">
      <c r="A41" s="1" t="s">
        <v>599</v>
      </c>
      <c r="B41" s="1">
        <v>129.63999999999999</v>
      </c>
      <c r="C41" s="1">
        <v>12.67</v>
      </c>
      <c r="D41" s="1">
        <v>11.04</v>
      </c>
    </row>
    <row r="42" spans="1:4" x14ac:dyDescent="0.3">
      <c r="A42" s="1" t="s">
        <v>600</v>
      </c>
      <c r="B42" s="1">
        <v>126.61</v>
      </c>
      <c r="C42" s="1">
        <v>12.51</v>
      </c>
      <c r="D42" s="1">
        <v>10.94</v>
      </c>
    </row>
    <row r="43" spans="1:4" x14ac:dyDescent="0.3">
      <c r="A43" s="1" t="s">
        <v>601</v>
      </c>
      <c r="B43" s="1">
        <v>126.49</v>
      </c>
      <c r="C43" s="1">
        <v>12.45</v>
      </c>
      <c r="D43" s="1">
        <v>10.99</v>
      </c>
    </row>
    <row r="44" spans="1:4" x14ac:dyDescent="0.3">
      <c r="A44" s="1" t="s">
        <v>602</v>
      </c>
      <c r="B44" s="1">
        <v>122.5</v>
      </c>
      <c r="C44" s="1">
        <v>12.26</v>
      </c>
      <c r="D44" s="1">
        <v>10.73</v>
      </c>
    </row>
    <row r="45" spans="1:4" x14ac:dyDescent="0.3">
      <c r="A45" s="1" t="s">
        <v>603</v>
      </c>
      <c r="B45" s="1">
        <v>120.32</v>
      </c>
      <c r="C45" s="1">
        <v>11.26</v>
      </c>
      <c r="D45" s="1">
        <v>9.52</v>
      </c>
    </row>
    <row r="46" spans="1:4" x14ac:dyDescent="0.3">
      <c r="A46" s="1" t="s">
        <v>604</v>
      </c>
      <c r="B46" s="1">
        <v>118.04</v>
      </c>
      <c r="C46" s="1">
        <v>10.43</v>
      </c>
      <c r="D46" s="1">
        <v>8.39</v>
      </c>
    </row>
    <row r="47" spans="1:4" x14ac:dyDescent="0.3">
      <c r="A47" s="1" t="s">
        <v>605</v>
      </c>
      <c r="B47" s="1">
        <v>117.69</v>
      </c>
      <c r="C47" s="1">
        <v>9.7100000000000009</v>
      </c>
      <c r="D47" s="1">
        <v>7.42</v>
      </c>
    </row>
    <row r="48" spans="1:4" x14ac:dyDescent="0.3">
      <c r="A48" s="1" t="s">
        <v>606</v>
      </c>
      <c r="B48" s="1">
        <v>116.04</v>
      </c>
      <c r="C48" s="1">
        <v>9.86</v>
      </c>
      <c r="D48" s="1">
        <v>7.61</v>
      </c>
    </row>
    <row r="49" spans="1:4" x14ac:dyDescent="0.3">
      <c r="A49" s="1" t="s">
        <v>607</v>
      </c>
      <c r="B49" s="1">
        <v>115.57</v>
      </c>
      <c r="C49" s="1">
        <v>9.51</v>
      </c>
      <c r="D49" s="1">
        <v>7.17</v>
      </c>
    </row>
    <row r="50" spans="1:4" x14ac:dyDescent="0.3">
      <c r="A50" s="1" t="s">
        <v>608</v>
      </c>
      <c r="B50" s="1">
        <v>115.26</v>
      </c>
      <c r="C50" s="1">
        <v>9.34</v>
      </c>
      <c r="D50" s="1">
        <v>6.94</v>
      </c>
    </row>
    <row r="51" spans="1:4" x14ac:dyDescent="0.3">
      <c r="A51" s="1" t="s">
        <v>609</v>
      </c>
      <c r="B51" s="1">
        <v>115.74</v>
      </c>
      <c r="C51" s="1">
        <v>9.3800000000000008</v>
      </c>
      <c r="D51" s="1">
        <v>7</v>
      </c>
    </row>
    <row r="52" spans="1:4" x14ac:dyDescent="0.3">
      <c r="A52" s="1" t="s">
        <v>610</v>
      </c>
      <c r="B52" s="1">
        <v>113.94</v>
      </c>
      <c r="C52" s="1">
        <v>9.3699999999999992</v>
      </c>
      <c r="D52" s="1">
        <v>6.98</v>
      </c>
    </row>
    <row r="53" spans="1:4" x14ac:dyDescent="0.3">
      <c r="A53" s="1" t="s">
        <v>611</v>
      </c>
      <c r="B53" s="1">
        <v>113.8</v>
      </c>
      <c r="C53" s="1">
        <v>9.1199999999999992</v>
      </c>
      <c r="D53" s="1">
        <v>6.7</v>
      </c>
    </row>
    <row r="54" spans="1:4" x14ac:dyDescent="0.3">
      <c r="A54" s="1" t="s">
        <v>612</v>
      </c>
      <c r="B54" s="1">
        <v>113.8</v>
      </c>
      <c r="C54" s="1">
        <v>9.07</v>
      </c>
      <c r="D54" s="1">
        <v>6.62</v>
      </c>
    </row>
    <row r="55" spans="1:4" x14ac:dyDescent="0.3">
      <c r="A55" s="1" t="s">
        <v>613</v>
      </c>
      <c r="B55" s="1">
        <v>113.6</v>
      </c>
      <c r="C55" s="1">
        <v>8.99</v>
      </c>
      <c r="D55" s="1">
        <v>6.52</v>
      </c>
    </row>
    <row r="56" spans="1:4" x14ac:dyDescent="0.3">
      <c r="A56" s="1" t="s">
        <v>614</v>
      </c>
      <c r="B56" s="1">
        <v>113.92</v>
      </c>
      <c r="C56" s="1">
        <v>8.9499999999999993</v>
      </c>
      <c r="D56" s="1">
        <v>6.42</v>
      </c>
    </row>
    <row r="57" spans="1:4" x14ac:dyDescent="0.3">
      <c r="A57" s="1" t="s">
        <v>615</v>
      </c>
      <c r="B57" s="1">
        <v>114.08</v>
      </c>
      <c r="C57" s="1">
        <v>8.86</v>
      </c>
      <c r="D57" s="1">
        <v>6.25</v>
      </c>
    </row>
    <row r="58" spans="1:4" x14ac:dyDescent="0.3">
      <c r="A58" s="1" t="s">
        <v>616</v>
      </c>
      <c r="B58" s="1">
        <v>114.63</v>
      </c>
      <c r="C58" s="1">
        <v>8.77</v>
      </c>
      <c r="D58" s="1">
        <v>6.11</v>
      </c>
    </row>
    <row r="59" spans="1:4" x14ac:dyDescent="0.3">
      <c r="A59" s="1" t="s">
        <v>617</v>
      </c>
      <c r="B59" s="1">
        <v>114.93</v>
      </c>
      <c r="C59" s="1">
        <v>8.6999999999999993</v>
      </c>
      <c r="D59" s="1">
        <v>5.95</v>
      </c>
    </row>
    <row r="60" spans="1:4" x14ac:dyDescent="0.3">
      <c r="A60" s="1" t="s">
        <v>618</v>
      </c>
      <c r="B60" s="1">
        <v>114.77</v>
      </c>
      <c r="C60" s="1">
        <v>8.3000000000000007</v>
      </c>
      <c r="D60" s="1">
        <v>5.22</v>
      </c>
    </row>
    <row r="61" spans="1:4" x14ac:dyDescent="0.3">
      <c r="A61" s="1" t="s">
        <v>619</v>
      </c>
      <c r="B61" s="1">
        <v>114.99</v>
      </c>
      <c r="C61" s="1">
        <v>8.1300000000000008</v>
      </c>
      <c r="D61" s="1">
        <v>4.8899999999999997</v>
      </c>
    </row>
    <row r="62" spans="1:4" x14ac:dyDescent="0.3">
      <c r="A62" s="1" t="s">
        <v>620</v>
      </c>
      <c r="B62" s="1">
        <v>115.66</v>
      </c>
      <c r="C62" s="1">
        <v>8.18</v>
      </c>
      <c r="D62" s="1">
        <v>4.96</v>
      </c>
    </row>
    <row r="63" spans="1:4" x14ac:dyDescent="0.3">
      <c r="A63" s="1" t="s">
        <v>621</v>
      </c>
      <c r="B63" s="1">
        <v>116.61</v>
      </c>
      <c r="C63" s="1">
        <v>8.2799999999999994</v>
      </c>
      <c r="D63" s="1">
        <v>5.07</v>
      </c>
    </row>
    <row r="64" spans="1:4" x14ac:dyDescent="0.3">
      <c r="A64" s="1" t="s">
        <v>622</v>
      </c>
      <c r="B64" s="1">
        <v>116.82</v>
      </c>
      <c r="C64" s="1">
        <v>8.08</v>
      </c>
      <c r="D64" s="1">
        <v>4.6100000000000003</v>
      </c>
    </row>
    <row r="65" spans="1:4" x14ac:dyDescent="0.3">
      <c r="A65" s="1" t="s">
        <v>623</v>
      </c>
      <c r="B65" s="1">
        <v>117.38</v>
      </c>
      <c r="C65" s="1">
        <v>8.1199999999999992</v>
      </c>
      <c r="D65" s="1">
        <v>4.7</v>
      </c>
    </row>
    <row r="66" spans="1:4" x14ac:dyDescent="0.3">
      <c r="A66" s="1" t="s">
        <v>624</v>
      </c>
      <c r="B66" s="1">
        <v>116.34</v>
      </c>
      <c r="C66" s="1">
        <v>8.81</v>
      </c>
      <c r="D66" s="1">
        <v>6</v>
      </c>
    </row>
    <row r="67" spans="1:4" x14ac:dyDescent="0.3">
      <c r="A67" s="1" t="s">
        <v>625</v>
      </c>
      <c r="B67" s="1">
        <v>114.91</v>
      </c>
      <c r="C67" s="1">
        <v>9.43</v>
      </c>
      <c r="D67" s="1">
        <v>7.13</v>
      </c>
    </row>
    <row r="68" spans="1:4" x14ac:dyDescent="0.3">
      <c r="A68" s="1" t="s">
        <v>626</v>
      </c>
      <c r="B68" s="1">
        <v>113.93</v>
      </c>
      <c r="C68" s="1">
        <v>9.1999999999999993</v>
      </c>
      <c r="D68" s="1">
        <v>6.82</v>
      </c>
    </row>
    <row r="69" spans="1:4" x14ac:dyDescent="0.3">
      <c r="A69" s="1" t="s">
        <v>627</v>
      </c>
      <c r="B69" s="1">
        <v>114.57</v>
      </c>
      <c r="C69" s="1">
        <v>8.94</v>
      </c>
      <c r="D69" s="1">
        <v>6.41</v>
      </c>
    </row>
    <row r="70" spans="1:4" x14ac:dyDescent="0.3">
      <c r="A70" s="1" t="s">
        <v>628</v>
      </c>
      <c r="B70" s="1">
        <v>116.49</v>
      </c>
      <c r="C70" s="1">
        <v>8.84</v>
      </c>
      <c r="D70" s="1">
        <v>6.15</v>
      </c>
    </row>
    <row r="71" spans="1:4" x14ac:dyDescent="0.3">
      <c r="A71" s="1" t="s">
        <v>629</v>
      </c>
      <c r="B71" s="1">
        <v>118.94</v>
      </c>
      <c r="C71" s="1">
        <v>8.8699999999999992</v>
      </c>
      <c r="D71" s="1">
        <v>6.03</v>
      </c>
    </row>
    <row r="72" spans="1:4" x14ac:dyDescent="0.3">
      <c r="A72" s="1" t="s">
        <v>630</v>
      </c>
      <c r="B72" s="1">
        <v>120.4</v>
      </c>
      <c r="C72" s="1">
        <v>8.85</v>
      </c>
      <c r="D72" s="1">
        <v>5.83</v>
      </c>
    </row>
    <row r="73" spans="1:4" x14ac:dyDescent="0.3">
      <c r="A73" s="1" t="s">
        <v>631</v>
      </c>
      <c r="B73" s="1">
        <v>123.39</v>
      </c>
      <c r="C73" s="1">
        <v>9.1</v>
      </c>
      <c r="D73" s="1">
        <v>6.14</v>
      </c>
    </row>
    <row r="74" spans="1:4" x14ac:dyDescent="0.3">
      <c r="A74" s="1" t="s">
        <v>632</v>
      </c>
      <c r="B74" s="1">
        <v>124.78</v>
      </c>
      <c r="C74" s="1">
        <v>9.52</v>
      </c>
      <c r="D74" s="1">
        <v>6.73</v>
      </c>
    </row>
    <row r="75" spans="1:4" x14ac:dyDescent="0.3">
      <c r="A75" s="1" t="s">
        <v>633</v>
      </c>
      <c r="B75" s="1">
        <v>126.37</v>
      </c>
      <c r="C75" s="1">
        <v>9.77</v>
      </c>
      <c r="D75" s="1">
        <v>7.04</v>
      </c>
    </row>
    <row r="76" spans="1:4" x14ac:dyDescent="0.3">
      <c r="A76" s="1" t="s">
        <v>634</v>
      </c>
      <c r="B76" s="1">
        <v>127.84</v>
      </c>
      <c r="C76" s="1">
        <v>9.9700000000000006</v>
      </c>
      <c r="D76" s="1">
        <v>7.24</v>
      </c>
    </row>
    <row r="77" spans="1:4" x14ac:dyDescent="0.3">
      <c r="A77" s="1" t="s">
        <v>635</v>
      </c>
      <c r="B77" s="1">
        <v>130.13</v>
      </c>
      <c r="C77" s="1">
        <v>9.98</v>
      </c>
      <c r="D77" s="1">
        <v>7.18</v>
      </c>
    </row>
    <row r="78" spans="1:4" x14ac:dyDescent="0.3">
      <c r="A78" s="1" t="s">
        <v>636</v>
      </c>
      <c r="B78" s="1">
        <v>132.79</v>
      </c>
      <c r="C78" s="1">
        <v>10.39</v>
      </c>
      <c r="D78" s="1">
        <v>7.64</v>
      </c>
    </row>
    <row r="79" spans="1:4" x14ac:dyDescent="0.3">
      <c r="A79" s="1" t="s">
        <v>637</v>
      </c>
      <c r="B79" s="1">
        <v>135.29</v>
      </c>
      <c r="C79" s="1">
        <v>10.32</v>
      </c>
      <c r="D79" s="1">
        <v>7.37</v>
      </c>
    </row>
    <row r="80" spans="1:4" x14ac:dyDescent="0.3">
      <c r="A80" s="1" t="s">
        <v>638</v>
      </c>
      <c r="B80" s="1">
        <v>136.63999999999999</v>
      </c>
      <c r="C80" s="1">
        <v>10.46</v>
      </c>
      <c r="D80" s="1">
        <v>7.43</v>
      </c>
    </row>
    <row r="81" spans="1:4" x14ac:dyDescent="0.3">
      <c r="A81" s="1" t="s">
        <v>639</v>
      </c>
      <c r="B81" s="1">
        <v>139.16999999999999</v>
      </c>
      <c r="C81" s="1">
        <v>10.47</v>
      </c>
      <c r="D81" s="1">
        <v>7.37</v>
      </c>
    </row>
    <row r="82" spans="1:4" x14ac:dyDescent="0.3">
      <c r="A82" s="1" t="s">
        <v>640</v>
      </c>
      <c r="B82" s="1">
        <v>139.82</v>
      </c>
      <c r="C82" s="1">
        <v>10.66</v>
      </c>
      <c r="D82" s="1">
        <v>7.6</v>
      </c>
    </row>
    <row r="83" spans="1:4" x14ac:dyDescent="0.3">
      <c r="A83" s="1" t="s">
        <v>641</v>
      </c>
      <c r="B83" s="1">
        <v>140.19999999999999</v>
      </c>
      <c r="C83" s="1">
        <v>10.82</v>
      </c>
      <c r="D83" s="1">
        <v>7.82</v>
      </c>
    </row>
    <row r="84" spans="1:4" x14ac:dyDescent="0.3">
      <c r="A84" s="1" t="s">
        <v>642</v>
      </c>
      <c r="B84" s="1">
        <v>140.99</v>
      </c>
      <c r="C84" s="1">
        <v>10.79</v>
      </c>
      <c r="D84" s="1">
        <v>7.7</v>
      </c>
    </row>
    <row r="85" spans="1:4" x14ac:dyDescent="0.3">
      <c r="A85" s="1" t="s">
        <v>643</v>
      </c>
      <c r="B85" s="1">
        <v>143.19999999999999</v>
      </c>
      <c r="C85" s="1">
        <v>10.5</v>
      </c>
      <c r="D85" s="1">
        <v>7.06</v>
      </c>
    </row>
    <row r="86" spans="1:4" x14ac:dyDescent="0.3">
      <c r="A86" s="1" t="s">
        <v>644</v>
      </c>
      <c r="B86" s="1">
        <v>145.51</v>
      </c>
      <c r="C86" s="1">
        <v>10.08</v>
      </c>
      <c r="D86" s="1">
        <v>6.09</v>
      </c>
    </row>
    <row r="87" spans="1:4" x14ac:dyDescent="0.3">
      <c r="A87" s="1" t="s">
        <v>645</v>
      </c>
      <c r="B87" s="1">
        <v>147.77000000000001</v>
      </c>
      <c r="C87" s="1">
        <v>9.75</v>
      </c>
      <c r="D87" s="1">
        <v>5.19</v>
      </c>
    </row>
    <row r="88" spans="1:4" x14ac:dyDescent="0.3">
      <c r="A88" s="1" t="s">
        <v>646</v>
      </c>
      <c r="B88" s="1">
        <v>149.41</v>
      </c>
      <c r="C88" s="1">
        <v>9.76</v>
      </c>
      <c r="D88" s="1">
        <v>4.96</v>
      </c>
    </row>
    <row r="89" spans="1:4" x14ac:dyDescent="0.3">
      <c r="A89" s="1" t="s">
        <v>647</v>
      </c>
      <c r="B89" s="1">
        <v>151.91999999999999</v>
      </c>
      <c r="C89" s="1">
        <v>9.76</v>
      </c>
      <c r="D89" s="1">
        <v>4.76</v>
      </c>
    </row>
    <row r="90" spans="1:4" x14ac:dyDescent="0.3">
      <c r="A90" s="1" t="s">
        <v>648</v>
      </c>
      <c r="B90" s="1">
        <v>154.61000000000001</v>
      </c>
      <c r="C90" s="1">
        <v>9.91</v>
      </c>
      <c r="D90" s="1">
        <v>4.71</v>
      </c>
    </row>
    <row r="91" spans="1:4" x14ac:dyDescent="0.3">
      <c r="A91" s="1" t="s">
        <v>649</v>
      </c>
      <c r="B91" s="1">
        <v>158.04</v>
      </c>
      <c r="C91" s="1">
        <v>10.01</v>
      </c>
      <c r="D91" s="1">
        <v>4.6900000000000004</v>
      </c>
    </row>
    <row r="92" spans="1:4" x14ac:dyDescent="0.3">
      <c r="A92" s="1" t="s">
        <v>650</v>
      </c>
      <c r="B92" s="1">
        <v>160.71</v>
      </c>
      <c r="C92" s="1">
        <v>10.16</v>
      </c>
      <c r="D92" s="1">
        <v>4.6100000000000003</v>
      </c>
    </row>
    <row r="93" spans="1:4" x14ac:dyDescent="0.3">
      <c r="A93" s="1" t="s">
        <v>651</v>
      </c>
      <c r="B93" s="1">
        <v>163.79</v>
      </c>
      <c r="C93" s="1">
        <v>10.24</v>
      </c>
      <c r="D93" s="1">
        <v>4.62</v>
      </c>
    </row>
    <row r="94" spans="1:4" x14ac:dyDescent="0.3">
      <c r="A94" s="1" t="s">
        <v>652</v>
      </c>
      <c r="B94" s="1">
        <v>166.5</v>
      </c>
      <c r="C94" s="1">
        <v>10.44</v>
      </c>
      <c r="D94" s="1">
        <v>4.68</v>
      </c>
    </row>
    <row r="95" spans="1:4" x14ac:dyDescent="0.3">
      <c r="A95" s="1" t="s">
        <v>653</v>
      </c>
      <c r="B95" s="1">
        <v>170.21</v>
      </c>
      <c r="C95" s="1">
        <v>10.63</v>
      </c>
      <c r="D95" s="1">
        <v>4.82</v>
      </c>
    </row>
    <row r="96" spans="1:4" x14ac:dyDescent="0.3">
      <c r="A96" s="1" t="s">
        <v>654</v>
      </c>
      <c r="B96" s="1">
        <v>171.85</v>
      </c>
      <c r="C96" s="1">
        <v>10.83</v>
      </c>
      <c r="D96" s="1">
        <v>4.97</v>
      </c>
    </row>
    <row r="97" spans="1:4" x14ac:dyDescent="0.3">
      <c r="A97" s="1" t="s">
        <v>655</v>
      </c>
      <c r="B97" s="1">
        <v>176.25</v>
      </c>
      <c r="C97" s="1">
        <v>11.08</v>
      </c>
      <c r="D97" s="1">
        <v>5.16</v>
      </c>
    </row>
    <row r="98" spans="1:4" x14ac:dyDescent="0.3">
      <c r="A98" s="1" t="s">
        <v>656</v>
      </c>
      <c r="B98" s="1">
        <v>178.98</v>
      </c>
      <c r="C98" s="1">
        <v>11.24</v>
      </c>
      <c r="D98" s="1">
        <v>5.2</v>
      </c>
    </row>
    <row r="99" spans="1:4" x14ac:dyDescent="0.3">
      <c r="A99" s="1" t="s">
        <v>657</v>
      </c>
      <c r="B99" s="1">
        <v>181.85</v>
      </c>
      <c r="C99" s="1">
        <v>11.54</v>
      </c>
      <c r="D99" s="1">
        <v>5.64</v>
      </c>
    </row>
    <row r="100" spans="1:4" x14ac:dyDescent="0.3">
      <c r="A100" s="1" t="s">
        <v>658</v>
      </c>
      <c r="B100" s="1">
        <v>182.29</v>
      </c>
      <c r="C100" s="1">
        <v>11.93</v>
      </c>
      <c r="D100" s="1">
        <v>6.24</v>
      </c>
    </row>
    <row r="101" spans="1:4" x14ac:dyDescent="0.3">
      <c r="A101" s="1" t="s">
        <v>659</v>
      </c>
      <c r="B101" s="1">
        <v>185.02</v>
      </c>
      <c r="C101" s="1">
        <v>12.14</v>
      </c>
      <c r="D101" s="1">
        <v>6.66</v>
      </c>
    </row>
    <row r="102" spans="1:4" x14ac:dyDescent="0.3">
      <c r="A102" s="1" t="s">
        <v>660</v>
      </c>
      <c r="B102" s="1">
        <v>186.85</v>
      </c>
      <c r="C102" s="1">
        <v>12.54</v>
      </c>
      <c r="D102" s="1">
        <v>7.26</v>
      </c>
    </row>
    <row r="103" spans="1:4" x14ac:dyDescent="0.3">
      <c r="A103" s="1" t="s">
        <v>661</v>
      </c>
      <c r="B103" s="1">
        <v>189.56</v>
      </c>
      <c r="C103" s="1">
        <v>12.94</v>
      </c>
      <c r="D103" s="1">
        <v>7.89</v>
      </c>
    </row>
    <row r="104" spans="1:4" x14ac:dyDescent="0.3">
      <c r="A104" s="1" t="s">
        <v>662</v>
      </c>
      <c r="B104" s="1">
        <v>190.48</v>
      </c>
      <c r="C104" s="1">
        <v>13.36</v>
      </c>
      <c r="D104" s="1">
        <v>8.4499999999999993</v>
      </c>
    </row>
    <row r="105" spans="1:4" x14ac:dyDescent="0.3">
      <c r="A105" s="1" t="s">
        <v>663</v>
      </c>
      <c r="B105" s="1">
        <v>191.68</v>
      </c>
      <c r="C105" s="1">
        <v>13.54</v>
      </c>
      <c r="D105" s="1">
        <v>8.84</v>
      </c>
    </row>
    <row r="106" spans="1:4" x14ac:dyDescent="0.3">
      <c r="A106" s="1" t="s">
        <v>664</v>
      </c>
      <c r="B106" s="1">
        <v>191.95</v>
      </c>
      <c r="C106" s="1">
        <v>13.84</v>
      </c>
      <c r="D106" s="1">
        <v>9.2799999999999994</v>
      </c>
    </row>
    <row r="107" spans="1:4" x14ac:dyDescent="0.3">
      <c r="A107" s="1" t="s">
        <v>665</v>
      </c>
      <c r="B107" s="1">
        <v>191.49</v>
      </c>
      <c r="C107" s="1">
        <v>13.66</v>
      </c>
      <c r="D107" s="1">
        <v>8.9600000000000009</v>
      </c>
    </row>
    <row r="108" spans="1:4" x14ac:dyDescent="0.3">
      <c r="A108" s="1" t="s">
        <v>666</v>
      </c>
      <c r="B108" s="1">
        <v>191.64</v>
      </c>
      <c r="C108" s="1">
        <v>13.04</v>
      </c>
      <c r="D108" s="1">
        <v>7.57</v>
      </c>
    </row>
    <row r="109" spans="1:4" x14ac:dyDescent="0.3">
      <c r="A109" s="1" t="s">
        <v>667</v>
      </c>
      <c r="B109" s="1">
        <v>192.66</v>
      </c>
      <c r="C109" s="1">
        <v>12.43</v>
      </c>
      <c r="D109" s="1">
        <v>6.22</v>
      </c>
    </row>
    <row r="110" spans="1:4" x14ac:dyDescent="0.3">
      <c r="A110" s="1" t="s">
        <v>668</v>
      </c>
      <c r="B110" s="1">
        <v>193.21</v>
      </c>
      <c r="C110" s="1">
        <v>12.26</v>
      </c>
      <c r="D110" s="1">
        <v>5.66</v>
      </c>
    </row>
    <row r="111" spans="1:4" x14ac:dyDescent="0.3">
      <c r="A111" s="1" t="s">
        <v>669</v>
      </c>
      <c r="B111" s="1">
        <v>193.28</v>
      </c>
      <c r="C111" s="1">
        <v>12.25</v>
      </c>
      <c r="D111" s="1">
        <v>5.58</v>
      </c>
    </row>
    <row r="112" spans="1:4" x14ac:dyDescent="0.3">
      <c r="A112" s="1" t="s">
        <v>670</v>
      </c>
      <c r="B112" s="1">
        <v>192</v>
      </c>
      <c r="C112" s="1">
        <v>12.17</v>
      </c>
      <c r="D112" s="1">
        <v>5.45</v>
      </c>
    </row>
    <row r="113" spans="1:4" x14ac:dyDescent="0.3">
      <c r="A113" s="1" t="s">
        <v>671</v>
      </c>
      <c r="B113" s="1">
        <v>193.06</v>
      </c>
      <c r="C113" s="1">
        <v>12.18</v>
      </c>
      <c r="D113" s="1">
        <v>5.56</v>
      </c>
    </row>
    <row r="114" spans="1:4" x14ac:dyDescent="0.3">
      <c r="A114" s="1" t="s">
        <v>672</v>
      </c>
      <c r="B114" s="1">
        <v>195.57</v>
      </c>
      <c r="C114" s="1">
        <v>12.34</v>
      </c>
      <c r="D114" s="1">
        <v>5.72</v>
      </c>
    </row>
    <row r="115" spans="1:4" x14ac:dyDescent="0.3">
      <c r="A115" s="1" t="s">
        <v>673</v>
      </c>
      <c r="B115" s="1">
        <v>197.36</v>
      </c>
      <c r="C115" s="1">
        <v>12.48</v>
      </c>
      <c r="D115" s="1">
        <v>5.76</v>
      </c>
    </row>
    <row r="116" spans="1:4" x14ac:dyDescent="0.3">
      <c r="A116" s="1" t="s">
        <v>674</v>
      </c>
      <c r="B116" s="1">
        <v>197.29</v>
      </c>
      <c r="C116" s="1">
        <v>12.49</v>
      </c>
      <c r="D116" s="1">
        <v>5.67</v>
      </c>
    </row>
    <row r="117" spans="1:4" x14ac:dyDescent="0.3">
      <c r="A117" s="1" t="s">
        <v>675</v>
      </c>
      <c r="B117" s="1">
        <v>199.1</v>
      </c>
      <c r="C117" s="1">
        <v>12.51</v>
      </c>
      <c r="D117" s="1">
        <v>5.68</v>
      </c>
    </row>
    <row r="118" spans="1:4" x14ac:dyDescent="0.3">
      <c r="A118" s="1" t="s">
        <v>676</v>
      </c>
      <c r="B118" s="1">
        <v>200.3</v>
      </c>
      <c r="C118" s="1">
        <v>12.7</v>
      </c>
      <c r="D118" s="1">
        <v>5.97</v>
      </c>
    </row>
    <row r="119" spans="1:4" x14ac:dyDescent="0.3">
      <c r="A119" s="1" t="s">
        <v>677</v>
      </c>
      <c r="B119" s="1">
        <v>201.63</v>
      </c>
      <c r="C119" s="1">
        <v>12.89</v>
      </c>
      <c r="D119" s="1">
        <v>6.26</v>
      </c>
    </row>
    <row r="120" spans="1:4" x14ac:dyDescent="0.3">
      <c r="A120" s="1" t="s">
        <v>678</v>
      </c>
      <c r="B120" s="1">
        <v>202.87</v>
      </c>
      <c r="C120" s="1">
        <v>12.94</v>
      </c>
      <c r="D120" s="1">
        <v>6.31</v>
      </c>
    </row>
    <row r="121" spans="1:4" x14ac:dyDescent="0.3">
      <c r="A121" s="1" t="s">
        <v>679</v>
      </c>
      <c r="B121" s="1">
        <v>204.2</v>
      </c>
      <c r="C121" s="1">
        <v>12.97</v>
      </c>
      <c r="D121" s="1">
        <v>6.23</v>
      </c>
    </row>
    <row r="122" spans="1:4" x14ac:dyDescent="0.3">
      <c r="A122" s="1" t="s">
        <v>680</v>
      </c>
      <c r="B122" s="1">
        <v>205.49</v>
      </c>
      <c r="C122" s="1">
        <v>13.09</v>
      </c>
      <c r="D122" s="1">
        <v>6.25</v>
      </c>
    </row>
    <row r="123" spans="1:4" x14ac:dyDescent="0.3">
      <c r="A123" s="1" t="s">
        <v>681</v>
      </c>
      <c r="B123" s="1">
        <v>206.68</v>
      </c>
      <c r="C123" s="1">
        <v>13.1</v>
      </c>
      <c r="D123" s="1">
        <v>6.24</v>
      </c>
    </row>
    <row r="124" spans="1:4" x14ac:dyDescent="0.3">
      <c r="A124" s="1" t="s">
        <v>682</v>
      </c>
      <c r="B124" s="1">
        <v>206.98</v>
      </c>
      <c r="C124" s="1">
        <v>13.12</v>
      </c>
      <c r="D124" s="1">
        <v>6.09</v>
      </c>
    </row>
    <row r="125" spans="1:4" x14ac:dyDescent="0.3">
      <c r="A125" s="1" t="s">
        <v>683</v>
      </c>
      <c r="B125" s="1">
        <v>207.85</v>
      </c>
      <c r="C125" s="1">
        <v>13.17</v>
      </c>
      <c r="D125" s="1">
        <v>6.3</v>
      </c>
    </row>
    <row r="126" spans="1:4" x14ac:dyDescent="0.3">
      <c r="A126" s="1" t="s">
        <v>684</v>
      </c>
      <c r="B126" s="1">
        <v>208.43</v>
      </c>
      <c r="C126" s="1">
        <v>13.25</v>
      </c>
      <c r="D126" s="1">
        <v>6.32</v>
      </c>
    </row>
    <row r="127" spans="1:4" x14ac:dyDescent="0.3">
      <c r="A127" s="1" t="s">
        <v>685</v>
      </c>
      <c r="B127" s="1">
        <v>209.79</v>
      </c>
      <c r="C127" s="1">
        <v>13.3</v>
      </c>
      <c r="D127" s="1">
        <v>6.31</v>
      </c>
    </row>
    <row r="128" spans="1:4" x14ac:dyDescent="0.3">
      <c r="A128" s="1" t="s">
        <v>686</v>
      </c>
      <c r="B128" s="1">
        <v>210.06</v>
      </c>
      <c r="C128" s="1">
        <v>13.46</v>
      </c>
      <c r="D128" s="1">
        <v>6.42</v>
      </c>
    </row>
    <row r="129" spans="1:4" x14ac:dyDescent="0.3">
      <c r="A129" s="1" t="s">
        <v>687</v>
      </c>
      <c r="B129" s="1">
        <v>211.56</v>
      </c>
      <c r="C129" s="1">
        <v>13.41</v>
      </c>
      <c r="D129" s="1">
        <v>6.25</v>
      </c>
    </row>
    <row r="130" spans="1:4" x14ac:dyDescent="0.3">
      <c r="A130" s="1" t="s">
        <v>688</v>
      </c>
      <c r="B130" s="1">
        <v>212.44</v>
      </c>
      <c r="C130" s="1">
        <v>13.45</v>
      </c>
      <c r="D130" s="1">
        <v>6.21</v>
      </c>
    </row>
    <row r="131" spans="1:4" x14ac:dyDescent="0.3">
      <c r="A131" s="1" t="s">
        <v>689</v>
      </c>
      <c r="B131" s="1">
        <v>213.34</v>
      </c>
      <c r="C131" s="1">
        <v>13.41</v>
      </c>
      <c r="D131" s="1">
        <v>5.98</v>
      </c>
    </row>
    <row r="132" spans="1:4" x14ac:dyDescent="0.3">
      <c r="A132" s="1" t="s">
        <v>690</v>
      </c>
      <c r="B132" s="1">
        <v>213.07</v>
      </c>
      <c r="C132" s="1">
        <v>13.34</v>
      </c>
      <c r="D132" s="1">
        <v>5.75</v>
      </c>
    </row>
    <row r="133" spans="1:4" x14ac:dyDescent="0.3">
      <c r="A133" s="1" t="s">
        <v>691</v>
      </c>
      <c r="B133" s="1">
        <v>209.51</v>
      </c>
      <c r="C133" s="1">
        <v>13.05</v>
      </c>
      <c r="D133" s="1">
        <v>5.56</v>
      </c>
    </row>
    <row r="134" spans="1:4" x14ac:dyDescent="0.3">
      <c r="A134" s="1" t="s">
        <v>692</v>
      </c>
      <c r="B134" s="1">
        <v>210.79</v>
      </c>
      <c r="C134" s="1">
        <v>13.03</v>
      </c>
      <c r="D134" s="1">
        <v>5.27</v>
      </c>
    </row>
    <row r="135" spans="1:4" x14ac:dyDescent="0.3">
      <c r="A135" s="1" t="s">
        <v>693</v>
      </c>
      <c r="B135" s="1">
        <v>209.84</v>
      </c>
      <c r="C135" s="1">
        <v>12.9</v>
      </c>
      <c r="D135" s="1">
        <v>4.9400000000000004</v>
      </c>
    </row>
    <row r="136" spans="1:4" x14ac:dyDescent="0.3">
      <c r="A136" s="1" t="s">
        <v>694</v>
      </c>
      <c r="B136" s="1">
        <v>211.44</v>
      </c>
      <c r="C136" s="1">
        <v>13.13</v>
      </c>
      <c r="D136" s="1">
        <v>5.13</v>
      </c>
    </row>
    <row r="137" spans="1:4" x14ac:dyDescent="0.3">
      <c r="A137" s="1" t="s">
        <v>695</v>
      </c>
      <c r="B137" s="1">
        <v>214.61</v>
      </c>
      <c r="C137" s="1">
        <v>13.14</v>
      </c>
      <c r="D137" s="1">
        <v>4.9800000000000004</v>
      </c>
    </row>
    <row r="138" spans="1:4" x14ac:dyDescent="0.3">
      <c r="A138" s="1" t="s">
        <v>696</v>
      </c>
      <c r="B138" s="1">
        <v>217.64</v>
      </c>
      <c r="C138" s="1">
        <v>13.33</v>
      </c>
      <c r="D138" s="1">
        <v>5</v>
      </c>
    </row>
    <row r="139" spans="1:4" x14ac:dyDescent="0.3">
      <c r="A139" s="1" t="s">
        <v>697</v>
      </c>
      <c r="B139" s="1">
        <v>219.58</v>
      </c>
      <c r="C139" s="1">
        <v>13.5</v>
      </c>
      <c r="D139" s="1">
        <v>5.07</v>
      </c>
    </row>
    <row r="140" spans="1:4" x14ac:dyDescent="0.3">
      <c r="A140" s="1" t="s">
        <v>698</v>
      </c>
      <c r="B140" s="1">
        <v>219.94</v>
      </c>
      <c r="C140" s="1">
        <v>13.57</v>
      </c>
      <c r="D140" s="1">
        <v>5.15</v>
      </c>
    </row>
    <row r="141" spans="1:4" x14ac:dyDescent="0.3">
      <c r="A141" s="1" t="s">
        <v>699</v>
      </c>
      <c r="B141" s="1">
        <v>222.24</v>
      </c>
      <c r="C141" s="1">
        <v>13.64</v>
      </c>
      <c r="D141" s="1">
        <v>5.16</v>
      </c>
    </row>
    <row r="142" spans="1:4" x14ac:dyDescent="0.3">
      <c r="A142" s="1" t="s">
        <v>700</v>
      </c>
      <c r="B142" s="1">
        <v>223.6</v>
      </c>
      <c r="C142" s="1">
        <v>13.76</v>
      </c>
      <c r="D142" s="1">
        <v>5.21</v>
      </c>
    </row>
    <row r="143" spans="1:4" x14ac:dyDescent="0.3">
      <c r="A143" s="1" t="s">
        <v>701</v>
      </c>
      <c r="B143" s="1">
        <v>224.49</v>
      </c>
      <c r="C143" s="1">
        <v>13.83</v>
      </c>
      <c r="D143" s="1">
        <v>5.21</v>
      </c>
    </row>
    <row r="144" spans="1:4" x14ac:dyDescent="0.3">
      <c r="A144" s="1" t="s">
        <v>702</v>
      </c>
      <c r="B144" s="1">
        <v>225.84</v>
      </c>
      <c r="C144" s="1">
        <v>13.95</v>
      </c>
      <c r="D144" s="1">
        <v>5.16</v>
      </c>
    </row>
    <row r="145" spans="1:4" x14ac:dyDescent="0.3">
      <c r="A145" s="1" t="s">
        <v>703</v>
      </c>
      <c r="B145" s="1">
        <v>227.66</v>
      </c>
      <c r="C145" s="1">
        <v>13.97</v>
      </c>
      <c r="D145" s="1">
        <v>5.2</v>
      </c>
    </row>
    <row r="146" spans="1:4" x14ac:dyDescent="0.3">
      <c r="A146" s="1" t="s">
        <v>704</v>
      </c>
      <c r="B146" s="1">
        <v>229.69</v>
      </c>
      <c r="C146" s="1">
        <v>14.05</v>
      </c>
      <c r="D146" s="1">
        <v>5.05</v>
      </c>
    </row>
    <row r="147" spans="1:4" x14ac:dyDescent="0.3">
      <c r="A147" s="1" t="s">
        <v>705</v>
      </c>
      <c r="B147" s="1">
        <v>229.57</v>
      </c>
      <c r="C147" s="1">
        <v>14.15</v>
      </c>
      <c r="D147" s="1">
        <v>5.21</v>
      </c>
    </row>
    <row r="148" spans="1:4" x14ac:dyDescent="0.3">
      <c r="A148" s="1" t="s">
        <v>706</v>
      </c>
      <c r="B148" s="1">
        <v>229.49</v>
      </c>
      <c r="C148" s="1">
        <v>14.19</v>
      </c>
      <c r="D148" s="1">
        <v>5.24</v>
      </c>
    </row>
    <row r="149" spans="1:4" x14ac:dyDescent="0.3">
      <c r="A149" s="1" t="s">
        <v>707</v>
      </c>
      <c r="B149" s="1">
        <v>230.64</v>
      </c>
      <c r="C149" s="1">
        <v>14.23</v>
      </c>
      <c r="D149" s="1">
        <v>5.37</v>
      </c>
    </row>
    <row r="150" spans="1:4" x14ac:dyDescent="0.3">
      <c r="A150" s="1" t="s">
        <v>708</v>
      </c>
      <c r="B150" s="1">
        <v>230.27</v>
      </c>
      <c r="C150" s="1">
        <v>14.38</v>
      </c>
      <c r="D150" s="1">
        <v>5.64</v>
      </c>
    </row>
    <row r="151" spans="1:4" x14ac:dyDescent="0.3">
      <c r="A151" s="1" t="s">
        <v>709</v>
      </c>
      <c r="B151" s="1">
        <v>230.74</v>
      </c>
      <c r="C151" s="1">
        <v>14.53</v>
      </c>
      <c r="D151" s="1">
        <v>5.96</v>
      </c>
    </row>
    <row r="152" spans="1:4" x14ac:dyDescent="0.3">
      <c r="A152" s="1" t="s">
        <v>710</v>
      </c>
      <c r="B152" s="1">
        <v>231.54</v>
      </c>
      <c r="C152" s="1">
        <v>14.66</v>
      </c>
      <c r="D152" s="1">
        <v>6.19</v>
      </c>
    </row>
    <row r="153" spans="1:4" x14ac:dyDescent="0.3">
      <c r="A153" s="1" t="s">
        <v>711</v>
      </c>
      <c r="B153" s="1">
        <v>233.15</v>
      </c>
      <c r="C153" s="1">
        <v>14.13</v>
      </c>
      <c r="D153" s="1">
        <v>4.6399999999999997</v>
      </c>
    </row>
    <row r="154" spans="1:4" x14ac:dyDescent="0.3">
      <c r="A154" s="1" t="s">
        <v>712</v>
      </c>
      <c r="B154" s="1">
        <v>235.19</v>
      </c>
      <c r="C154" s="1">
        <v>14.15</v>
      </c>
      <c r="D154" s="1">
        <v>4.37</v>
      </c>
    </row>
    <row r="155" spans="1:4" x14ac:dyDescent="0.3">
      <c r="A155" s="1" t="s">
        <v>713</v>
      </c>
      <c r="B155" s="1">
        <v>235.95</v>
      </c>
      <c r="C155" s="1">
        <v>14.19</v>
      </c>
      <c r="D155" s="1">
        <v>4.3099999999999996</v>
      </c>
    </row>
    <row r="156" spans="1:4" x14ac:dyDescent="0.3">
      <c r="A156" s="1" t="s">
        <v>714</v>
      </c>
      <c r="B156" s="1">
        <v>236.39</v>
      </c>
      <c r="C156" s="1">
        <v>14.21</v>
      </c>
      <c r="D156" s="1">
        <v>4.2</v>
      </c>
    </row>
    <row r="157" spans="1:4" x14ac:dyDescent="0.3">
      <c r="A157" s="1" t="s">
        <v>715</v>
      </c>
      <c r="B157" s="1">
        <v>239.21</v>
      </c>
      <c r="C157" s="1">
        <v>14.22</v>
      </c>
      <c r="D157" s="1">
        <v>4.13</v>
      </c>
    </row>
    <row r="158" spans="1:4" x14ac:dyDescent="0.3">
      <c r="A158" s="1" t="s">
        <v>716</v>
      </c>
      <c r="B158" s="1">
        <v>240.01</v>
      </c>
      <c r="C158" s="1">
        <v>14.32</v>
      </c>
      <c r="D158" s="1">
        <v>4.09</v>
      </c>
    </row>
    <row r="159" spans="1:4" x14ac:dyDescent="0.3">
      <c r="A159" s="1" t="s">
        <v>717</v>
      </c>
      <c r="B159" s="1">
        <v>232.37</v>
      </c>
      <c r="C159" s="1">
        <v>13.97</v>
      </c>
      <c r="D159" s="1">
        <v>4.18</v>
      </c>
    </row>
    <row r="160" spans="1:4" x14ac:dyDescent="0.3">
      <c r="A160" s="1" t="s">
        <v>718</v>
      </c>
      <c r="B160" s="1">
        <v>230.51</v>
      </c>
      <c r="C160" s="1">
        <v>14.01</v>
      </c>
      <c r="D160" s="1">
        <v>4.49</v>
      </c>
    </row>
    <row r="161" spans="1:4" x14ac:dyDescent="0.3">
      <c r="A161" s="1" t="s">
        <v>719</v>
      </c>
      <c r="B161" s="1">
        <v>230.18</v>
      </c>
      <c r="C161" s="1">
        <v>14.01</v>
      </c>
      <c r="D161" s="1">
        <v>4.75</v>
      </c>
    </row>
    <row r="162" spans="1:4" x14ac:dyDescent="0.3">
      <c r="A162" s="1" t="s">
        <v>720</v>
      </c>
      <c r="B162" s="1">
        <v>229.56</v>
      </c>
      <c r="C162" s="1">
        <v>14.27</v>
      </c>
      <c r="D162" s="1">
        <v>5.42</v>
      </c>
    </row>
    <row r="163" spans="1:4" x14ac:dyDescent="0.3">
      <c r="A163" s="1" t="s">
        <v>721</v>
      </c>
      <c r="B163" s="1">
        <v>238.3</v>
      </c>
      <c r="C163" s="1">
        <v>15.28</v>
      </c>
      <c r="D163" s="1">
        <v>6.93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163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727</v>
      </c>
    </row>
    <row r="3" spans="1:2" x14ac:dyDescent="0.25">
      <c r="A3" s="2" t="s">
        <v>88</v>
      </c>
      <c r="B3" s="2" t="s">
        <v>726</v>
      </c>
    </row>
    <row r="4" spans="1:2" x14ac:dyDescent="0.3">
      <c r="A4" s="1" t="s">
        <v>562</v>
      </c>
      <c r="B4" s="1">
        <v>109.9</v>
      </c>
    </row>
    <row r="5" spans="1:2" x14ac:dyDescent="0.3">
      <c r="A5" s="1" t="s">
        <v>563</v>
      </c>
      <c r="B5" s="1">
        <v>108.57</v>
      </c>
    </row>
    <row r="6" spans="1:2" x14ac:dyDescent="0.3">
      <c r="A6" s="1" t="s">
        <v>564</v>
      </c>
      <c r="B6" s="1">
        <v>107.85</v>
      </c>
    </row>
    <row r="7" spans="1:2" x14ac:dyDescent="0.3">
      <c r="A7" s="1" t="s">
        <v>565</v>
      </c>
      <c r="B7" s="1">
        <v>106.97</v>
      </c>
    </row>
    <row r="8" spans="1:2" x14ac:dyDescent="0.3">
      <c r="A8" s="1" t="s">
        <v>566</v>
      </c>
      <c r="B8" s="1">
        <v>106.02</v>
      </c>
    </row>
    <row r="9" spans="1:2" x14ac:dyDescent="0.3">
      <c r="A9" s="1" t="s">
        <v>567</v>
      </c>
      <c r="B9" s="1">
        <v>107.07</v>
      </c>
    </row>
    <row r="10" spans="1:2" x14ac:dyDescent="0.3">
      <c r="A10" s="1" t="s">
        <v>568</v>
      </c>
      <c r="B10" s="1">
        <v>106.79</v>
      </c>
    </row>
    <row r="11" spans="1:2" x14ac:dyDescent="0.3">
      <c r="A11" s="1" t="s">
        <v>569</v>
      </c>
      <c r="B11" s="1">
        <v>106.59</v>
      </c>
    </row>
    <row r="12" spans="1:2" x14ac:dyDescent="0.3">
      <c r="A12" s="1" t="s">
        <v>570</v>
      </c>
      <c r="B12" s="1">
        <v>106.65</v>
      </c>
    </row>
    <row r="13" spans="1:2" x14ac:dyDescent="0.3">
      <c r="A13" s="1" t="s">
        <v>571</v>
      </c>
      <c r="B13" s="1">
        <v>106.53</v>
      </c>
    </row>
    <row r="14" spans="1:2" x14ac:dyDescent="0.3">
      <c r="A14" s="1" t="s">
        <v>572</v>
      </c>
      <c r="B14" s="1">
        <v>106.63</v>
      </c>
    </row>
    <row r="15" spans="1:2" x14ac:dyDescent="0.3">
      <c r="A15" s="1" t="s">
        <v>573</v>
      </c>
      <c r="B15" s="1">
        <v>106.71</v>
      </c>
    </row>
    <row r="16" spans="1:2" x14ac:dyDescent="0.3">
      <c r="A16" s="1" t="s">
        <v>574</v>
      </c>
      <c r="B16" s="1">
        <v>113.06</v>
      </c>
    </row>
    <row r="17" spans="1:2" x14ac:dyDescent="0.3">
      <c r="A17" s="1" t="s">
        <v>575</v>
      </c>
      <c r="B17" s="1">
        <v>118.07</v>
      </c>
    </row>
    <row r="18" spans="1:2" x14ac:dyDescent="0.3">
      <c r="A18" s="1" t="s">
        <v>576</v>
      </c>
      <c r="B18" s="1">
        <v>123.67</v>
      </c>
    </row>
    <row r="19" spans="1:2" x14ac:dyDescent="0.3">
      <c r="A19" s="1" t="s">
        <v>577</v>
      </c>
      <c r="B19" s="1">
        <v>127.76</v>
      </c>
    </row>
    <row r="20" spans="1:2" x14ac:dyDescent="0.3">
      <c r="A20" s="1" t="s">
        <v>578</v>
      </c>
      <c r="B20" s="1">
        <v>131.84</v>
      </c>
    </row>
    <row r="21" spans="1:2" x14ac:dyDescent="0.3">
      <c r="A21" s="1" t="s">
        <v>579</v>
      </c>
      <c r="B21" s="1">
        <v>136.76</v>
      </c>
    </row>
    <row r="22" spans="1:2" x14ac:dyDescent="0.3">
      <c r="A22" s="1" t="s">
        <v>580</v>
      </c>
      <c r="B22" s="1">
        <v>141.83000000000001</v>
      </c>
    </row>
    <row r="23" spans="1:2" x14ac:dyDescent="0.3">
      <c r="A23" s="1" t="s">
        <v>581</v>
      </c>
      <c r="B23" s="1">
        <v>147.18</v>
      </c>
    </row>
    <row r="24" spans="1:2" x14ac:dyDescent="0.3">
      <c r="A24" s="1" t="s">
        <v>582</v>
      </c>
      <c r="B24" s="1">
        <v>142.47</v>
      </c>
    </row>
    <row r="25" spans="1:2" x14ac:dyDescent="0.3">
      <c r="A25" s="1" t="s">
        <v>583</v>
      </c>
      <c r="B25" s="1">
        <v>141.44999999999999</v>
      </c>
    </row>
    <row r="26" spans="1:2" x14ac:dyDescent="0.3">
      <c r="A26" s="1" t="s">
        <v>584</v>
      </c>
      <c r="B26" s="1">
        <v>139.4</v>
      </c>
    </row>
    <row r="27" spans="1:2" x14ac:dyDescent="0.3">
      <c r="A27" s="1" t="s">
        <v>585</v>
      </c>
      <c r="B27" s="1">
        <v>139.07</v>
      </c>
    </row>
    <row r="28" spans="1:2" x14ac:dyDescent="0.3">
      <c r="A28" s="1" t="s">
        <v>586</v>
      </c>
      <c r="B28" s="1">
        <v>132.61000000000001</v>
      </c>
    </row>
    <row r="29" spans="1:2" x14ac:dyDescent="0.3">
      <c r="A29" s="1" t="s">
        <v>587</v>
      </c>
      <c r="B29" s="1">
        <v>125</v>
      </c>
    </row>
    <row r="30" spans="1:2" x14ac:dyDescent="0.3">
      <c r="A30" s="1" t="s">
        <v>588</v>
      </c>
      <c r="B30" s="1">
        <v>118.88</v>
      </c>
    </row>
    <row r="31" spans="1:2" x14ac:dyDescent="0.3">
      <c r="A31" s="1" t="s">
        <v>589</v>
      </c>
      <c r="B31" s="1">
        <v>113.08</v>
      </c>
    </row>
    <row r="32" spans="1:2" x14ac:dyDescent="0.3">
      <c r="A32" s="1" t="s">
        <v>590</v>
      </c>
      <c r="B32" s="1">
        <v>109.44</v>
      </c>
    </row>
    <row r="33" spans="1:2" x14ac:dyDescent="0.3">
      <c r="A33" s="1" t="s">
        <v>591</v>
      </c>
      <c r="B33" s="1">
        <v>103.42</v>
      </c>
    </row>
    <row r="34" spans="1:2" x14ac:dyDescent="0.3">
      <c r="A34" s="1" t="s">
        <v>592</v>
      </c>
      <c r="B34" s="1">
        <v>98.54</v>
      </c>
    </row>
    <row r="35" spans="1:2" x14ac:dyDescent="0.3">
      <c r="A35" s="1" t="s">
        <v>593</v>
      </c>
      <c r="B35" s="1">
        <v>92.66</v>
      </c>
    </row>
    <row r="36" spans="1:2" x14ac:dyDescent="0.3">
      <c r="A36" s="1" t="s">
        <v>594</v>
      </c>
      <c r="B36" s="1">
        <v>90.21</v>
      </c>
    </row>
    <row r="37" spans="1:2" x14ac:dyDescent="0.3">
      <c r="A37" s="1" t="s">
        <v>595</v>
      </c>
      <c r="B37" s="1">
        <v>87.46</v>
      </c>
    </row>
    <row r="38" spans="1:2" x14ac:dyDescent="0.3">
      <c r="A38" s="1" t="s">
        <v>596</v>
      </c>
      <c r="B38" s="1">
        <v>85.04</v>
      </c>
    </row>
    <row r="39" spans="1:2" x14ac:dyDescent="0.3">
      <c r="A39" s="1" t="s">
        <v>597</v>
      </c>
      <c r="B39" s="1">
        <v>84.9</v>
      </c>
    </row>
    <row r="40" spans="1:2" x14ac:dyDescent="0.3">
      <c r="A40" s="1" t="s">
        <v>598</v>
      </c>
      <c r="B40" s="1">
        <v>77.91</v>
      </c>
    </row>
    <row r="41" spans="1:2" x14ac:dyDescent="0.3">
      <c r="A41" s="1" t="s">
        <v>599</v>
      </c>
      <c r="B41" s="1">
        <v>76.680000000000007</v>
      </c>
    </row>
    <row r="42" spans="1:2" x14ac:dyDescent="0.3">
      <c r="A42" s="1" t="s">
        <v>600</v>
      </c>
      <c r="B42" s="1">
        <v>73.430000000000007</v>
      </c>
    </row>
    <row r="43" spans="1:2" x14ac:dyDescent="0.3">
      <c r="A43" s="1" t="s">
        <v>601</v>
      </c>
      <c r="B43" s="1">
        <v>70.89</v>
      </c>
    </row>
    <row r="44" spans="1:2" x14ac:dyDescent="0.3">
      <c r="A44" s="1" t="s">
        <v>602</v>
      </c>
      <c r="B44" s="1">
        <v>70.39</v>
      </c>
    </row>
    <row r="45" spans="1:2" x14ac:dyDescent="0.3">
      <c r="A45" s="1" t="s">
        <v>603</v>
      </c>
      <c r="B45" s="1">
        <v>72.78</v>
      </c>
    </row>
    <row r="46" spans="1:2" x14ac:dyDescent="0.3">
      <c r="A46" s="1" t="s">
        <v>604</v>
      </c>
      <c r="B46" s="1">
        <v>76.44</v>
      </c>
    </row>
    <row r="47" spans="1:2" x14ac:dyDescent="0.3">
      <c r="A47" s="1" t="s">
        <v>605</v>
      </c>
      <c r="B47" s="1">
        <v>79.92</v>
      </c>
    </row>
    <row r="48" spans="1:2" x14ac:dyDescent="0.3">
      <c r="A48" s="1" t="s">
        <v>606</v>
      </c>
      <c r="B48" s="1">
        <v>80.650000000000006</v>
      </c>
    </row>
    <row r="49" spans="1:2" x14ac:dyDescent="0.3">
      <c r="A49" s="1" t="s">
        <v>607</v>
      </c>
      <c r="B49" s="1">
        <v>81.59</v>
      </c>
    </row>
    <row r="50" spans="1:2" x14ac:dyDescent="0.3">
      <c r="A50" s="1" t="s">
        <v>608</v>
      </c>
      <c r="B50" s="1">
        <v>82.78</v>
      </c>
    </row>
    <row r="51" spans="1:2" x14ac:dyDescent="0.3">
      <c r="A51" s="1" t="s">
        <v>609</v>
      </c>
      <c r="B51" s="1">
        <v>83.72</v>
      </c>
    </row>
    <row r="52" spans="1:2" x14ac:dyDescent="0.3">
      <c r="A52" s="1" t="s">
        <v>610</v>
      </c>
      <c r="B52" s="1">
        <v>85.43</v>
      </c>
    </row>
    <row r="53" spans="1:2" x14ac:dyDescent="0.3">
      <c r="A53" s="1" t="s">
        <v>611</v>
      </c>
      <c r="B53" s="1">
        <v>83.54</v>
      </c>
    </row>
    <row r="54" spans="1:2" x14ac:dyDescent="0.3">
      <c r="A54" s="1" t="s">
        <v>612</v>
      </c>
      <c r="B54" s="1">
        <v>85.45</v>
      </c>
    </row>
    <row r="55" spans="1:2" x14ac:dyDescent="0.3">
      <c r="A55" s="1" t="s">
        <v>613</v>
      </c>
      <c r="B55" s="1">
        <v>85.17</v>
      </c>
    </row>
    <row r="56" spans="1:2" x14ac:dyDescent="0.3">
      <c r="A56" s="1" t="s">
        <v>614</v>
      </c>
      <c r="B56" s="1">
        <v>86.89</v>
      </c>
    </row>
    <row r="57" spans="1:2" x14ac:dyDescent="0.3">
      <c r="A57" s="1" t="s">
        <v>615</v>
      </c>
      <c r="B57" s="1">
        <v>87.81</v>
      </c>
    </row>
    <row r="58" spans="1:2" x14ac:dyDescent="0.3">
      <c r="A58" s="1" t="s">
        <v>616</v>
      </c>
      <c r="B58" s="1">
        <v>89.48</v>
      </c>
    </row>
    <row r="59" spans="1:2" x14ac:dyDescent="0.3">
      <c r="A59" s="1" t="s">
        <v>617</v>
      </c>
      <c r="B59" s="1">
        <v>92.86</v>
      </c>
    </row>
    <row r="60" spans="1:2" x14ac:dyDescent="0.3">
      <c r="A60" s="1" t="s">
        <v>618</v>
      </c>
      <c r="B60" s="1">
        <v>93.43</v>
      </c>
    </row>
    <row r="61" spans="1:2" x14ac:dyDescent="0.3">
      <c r="A61" s="1" t="s">
        <v>619</v>
      </c>
      <c r="B61" s="1">
        <v>94.39</v>
      </c>
    </row>
    <row r="62" spans="1:2" x14ac:dyDescent="0.3">
      <c r="A62" s="1" t="s">
        <v>620</v>
      </c>
      <c r="B62" s="1">
        <v>96.64</v>
      </c>
    </row>
    <row r="63" spans="1:2" x14ac:dyDescent="0.3">
      <c r="A63" s="1" t="s">
        <v>621</v>
      </c>
      <c r="B63" s="1">
        <v>99.54</v>
      </c>
    </row>
    <row r="64" spans="1:2" x14ac:dyDescent="0.3">
      <c r="A64" s="1" t="s">
        <v>622</v>
      </c>
      <c r="B64" s="1">
        <v>103.52</v>
      </c>
    </row>
    <row r="65" spans="1:2" x14ac:dyDescent="0.3">
      <c r="A65" s="1" t="s">
        <v>623</v>
      </c>
      <c r="B65" s="1">
        <v>105.54</v>
      </c>
    </row>
    <row r="66" spans="1:2" x14ac:dyDescent="0.3">
      <c r="A66" s="1" t="s">
        <v>624</v>
      </c>
      <c r="B66" s="1">
        <v>101.79</v>
      </c>
    </row>
    <row r="67" spans="1:2" x14ac:dyDescent="0.3">
      <c r="A67" s="1" t="s">
        <v>625</v>
      </c>
      <c r="B67" s="1">
        <v>100</v>
      </c>
    </row>
    <row r="68" spans="1:2" x14ac:dyDescent="0.3">
      <c r="A68" s="1" t="s">
        <v>626</v>
      </c>
      <c r="B68" s="1">
        <v>101</v>
      </c>
    </row>
    <row r="69" spans="1:2" x14ac:dyDescent="0.3">
      <c r="A69" s="1" t="s">
        <v>627</v>
      </c>
      <c r="B69" s="1">
        <v>106.11</v>
      </c>
    </row>
    <row r="70" spans="1:2" x14ac:dyDescent="0.3">
      <c r="A70" s="1" t="s">
        <v>628</v>
      </c>
      <c r="B70" s="1">
        <v>111.58</v>
      </c>
    </row>
    <row r="71" spans="1:2" x14ac:dyDescent="0.3">
      <c r="A71" s="1" t="s">
        <v>629</v>
      </c>
      <c r="B71" s="1">
        <v>117.45</v>
      </c>
    </row>
    <row r="72" spans="1:2" x14ac:dyDescent="0.3">
      <c r="A72" s="1" t="s">
        <v>630</v>
      </c>
      <c r="B72" s="1">
        <v>119.46</v>
      </c>
    </row>
    <row r="73" spans="1:2" x14ac:dyDescent="0.3">
      <c r="A73" s="1" t="s">
        <v>631</v>
      </c>
      <c r="B73" s="1">
        <v>122.89</v>
      </c>
    </row>
    <row r="74" spans="1:2" x14ac:dyDescent="0.3">
      <c r="A74" s="1" t="s">
        <v>632</v>
      </c>
      <c r="B74" s="1">
        <v>120.88</v>
      </c>
    </row>
    <row r="75" spans="1:2" x14ac:dyDescent="0.3">
      <c r="A75" s="1" t="s">
        <v>633</v>
      </c>
      <c r="B75" s="1">
        <v>120.33</v>
      </c>
    </row>
    <row r="76" spans="1:2" x14ac:dyDescent="0.3">
      <c r="A76" s="1" t="s">
        <v>634</v>
      </c>
      <c r="B76" s="1">
        <v>122.65</v>
      </c>
    </row>
    <row r="77" spans="1:2" x14ac:dyDescent="0.3">
      <c r="A77" s="1" t="s">
        <v>635</v>
      </c>
      <c r="B77" s="1">
        <v>124.49</v>
      </c>
    </row>
    <row r="78" spans="1:2" x14ac:dyDescent="0.3">
      <c r="A78" s="1" t="s">
        <v>636</v>
      </c>
      <c r="B78" s="1">
        <v>126.4</v>
      </c>
    </row>
    <row r="79" spans="1:2" x14ac:dyDescent="0.3">
      <c r="A79" s="1" t="s">
        <v>637</v>
      </c>
      <c r="B79" s="1">
        <v>127.81</v>
      </c>
    </row>
    <row r="80" spans="1:2" x14ac:dyDescent="0.3">
      <c r="A80" s="1" t="s">
        <v>638</v>
      </c>
      <c r="B80" s="1">
        <v>129.91999999999999</v>
      </c>
    </row>
    <row r="81" spans="1:2" x14ac:dyDescent="0.3">
      <c r="A81" s="1" t="s">
        <v>639</v>
      </c>
      <c r="B81" s="1">
        <v>129.76</v>
      </c>
    </row>
    <row r="82" spans="1:2" x14ac:dyDescent="0.3">
      <c r="A82" s="1" t="s">
        <v>640</v>
      </c>
      <c r="B82" s="1">
        <v>128.06</v>
      </c>
    </row>
    <row r="83" spans="1:2" x14ac:dyDescent="0.3">
      <c r="A83" s="1" t="s">
        <v>641</v>
      </c>
      <c r="B83" s="1">
        <v>124.86</v>
      </c>
    </row>
    <row r="84" spans="1:2" x14ac:dyDescent="0.3">
      <c r="A84" s="1" t="s">
        <v>642</v>
      </c>
      <c r="B84" s="1">
        <v>123.19</v>
      </c>
    </row>
    <row r="85" spans="1:2" x14ac:dyDescent="0.3">
      <c r="A85" s="1" t="s">
        <v>643</v>
      </c>
      <c r="B85" s="1">
        <v>122.26</v>
      </c>
    </row>
    <row r="86" spans="1:2" x14ac:dyDescent="0.3">
      <c r="A86" s="1" t="s">
        <v>644</v>
      </c>
      <c r="B86" s="1">
        <v>123.35</v>
      </c>
    </row>
    <row r="87" spans="1:2" x14ac:dyDescent="0.3">
      <c r="A87" s="1" t="s">
        <v>645</v>
      </c>
      <c r="B87" s="1">
        <v>126.84</v>
      </c>
    </row>
    <row r="88" spans="1:2" x14ac:dyDescent="0.3">
      <c r="A88" s="1" t="s">
        <v>646</v>
      </c>
      <c r="B88" s="1">
        <v>128.72999999999999</v>
      </c>
    </row>
    <row r="89" spans="1:2" x14ac:dyDescent="0.3">
      <c r="A89" s="1" t="s">
        <v>647</v>
      </c>
      <c r="B89" s="1">
        <v>130.29</v>
      </c>
    </row>
    <row r="90" spans="1:2" x14ac:dyDescent="0.3">
      <c r="A90" s="1" t="s">
        <v>648</v>
      </c>
      <c r="B90" s="1">
        <v>132.77000000000001</v>
      </c>
    </row>
    <row r="91" spans="1:2" x14ac:dyDescent="0.3">
      <c r="A91" s="1" t="s">
        <v>649</v>
      </c>
      <c r="B91" s="1">
        <v>135.31</v>
      </c>
    </row>
    <row r="92" spans="1:2" x14ac:dyDescent="0.3">
      <c r="A92" s="1" t="s">
        <v>650</v>
      </c>
      <c r="B92" s="1">
        <v>136.77000000000001</v>
      </c>
    </row>
    <row r="93" spans="1:2" x14ac:dyDescent="0.3">
      <c r="A93" s="1" t="s">
        <v>651</v>
      </c>
      <c r="B93" s="1">
        <v>137.03</v>
      </c>
    </row>
    <row r="94" spans="1:2" x14ac:dyDescent="0.3">
      <c r="A94" s="1" t="s">
        <v>652</v>
      </c>
      <c r="B94" s="1">
        <v>138.74</v>
      </c>
    </row>
    <row r="95" spans="1:2" x14ac:dyDescent="0.3">
      <c r="A95" s="1" t="s">
        <v>653</v>
      </c>
      <c r="B95" s="1">
        <v>141.75</v>
      </c>
    </row>
    <row r="96" spans="1:2" x14ac:dyDescent="0.3">
      <c r="A96" s="1" t="s">
        <v>654</v>
      </c>
      <c r="B96" s="1">
        <v>143.41999999999999</v>
      </c>
    </row>
    <row r="97" spans="1:2" x14ac:dyDescent="0.3">
      <c r="A97" s="1" t="s">
        <v>655</v>
      </c>
      <c r="B97" s="1">
        <v>148.22</v>
      </c>
    </row>
    <row r="98" spans="1:2" x14ac:dyDescent="0.3">
      <c r="A98" s="1" t="s">
        <v>656</v>
      </c>
      <c r="B98" s="1">
        <v>152.37</v>
      </c>
    </row>
    <row r="99" spans="1:2" x14ac:dyDescent="0.3">
      <c r="A99" s="1" t="s">
        <v>657</v>
      </c>
      <c r="B99" s="1">
        <v>156.85</v>
      </c>
    </row>
    <row r="100" spans="1:2" x14ac:dyDescent="0.3">
      <c r="A100" s="1" t="s">
        <v>658</v>
      </c>
      <c r="B100" s="1">
        <v>160.22</v>
      </c>
    </row>
    <row r="101" spans="1:2" x14ac:dyDescent="0.3">
      <c r="A101" s="1" t="s">
        <v>659</v>
      </c>
      <c r="B101" s="1">
        <v>160.21</v>
      </c>
    </row>
    <row r="102" spans="1:2" x14ac:dyDescent="0.3">
      <c r="A102" s="1" t="s">
        <v>660</v>
      </c>
      <c r="B102" s="1">
        <v>159.35</v>
      </c>
    </row>
    <row r="103" spans="1:2" x14ac:dyDescent="0.3">
      <c r="A103" s="1" t="s">
        <v>661</v>
      </c>
      <c r="B103" s="1">
        <v>157.26</v>
      </c>
    </row>
    <row r="104" spans="1:2" x14ac:dyDescent="0.3">
      <c r="A104" s="1" t="s">
        <v>662</v>
      </c>
      <c r="B104" s="1">
        <v>155.77000000000001</v>
      </c>
    </row>
    <row r="105" spans="1:2" x14ac:dyDescent="0.3">
      <c r="A105" s="1" t="s">
        <v>663</v>
      </c>
      <c r="B105" s="1">
        <v>152.71</v>
      </c>
    </row>
    <row r="106" spans="1:2" x14ac:dyDescent="0.3">
      <c r="A106" s="1" t="s">
        <v>664</v>
      </c>
      <c r="B106" s="1">
        <v>148.35</v>
      </c>
    </row>
    <row r="107" spans="1:2" x14ac:dyDescent="0.3">
      <c r="A107" s="1" t="s">
        <v>665</v>
      </c>
      <c r="B107" s="1">
        <v>140.06</v>
      </c>
    </row>
    <row r="108" spans="1:2" x14ac:dyDescent="0.3">
      <c r="A108" s="1" t="s">
        <v>666</v>
      </c>
      <c r="B108" s="1">
        <v>141.16</v>
      </c>
    </row>
    <row r="109" spans="1:2" x14ac:dyDescent="0.3">
      <c r="A109" s="1" t="s">
        <v>667</v>
      </c>
      <c r="B109" s="1">
        <v>144</v>
      </c>
    </row>
    <row r="110" spans="1:2" x14ac:dyDescent="0.3">
      <c r="A110" s="1" t="s">
        <v>668</v>
      </c>
      <c r="B110" s="1">
        <v>147.61000000000001</v>
      </c>
    </row>
    <row r="111" spans="1:2" x14ac:dyDescent="0.3">
      <c r="A111" s="1" t="s">
        <v>669</v>
      </c>
      <c r="B111" s="1">
        <v>150.31</v>
      </c>
    </row>
    <row r="112" spans="1:2" x14ac:dyDescent="0.3">
      <c r="A112" s="1" t="s">
        <v>670</v>
      </c>
      <c r="B112" s="1">
        <v>150.02000000000001</v>
      </c>
    </row>
    <row r="113" spans="1:2" x14ac:dyDescent="0.3">
      <c r="A113" s="1" t="s">
        <v>671</v>
      </c>
      <c r="B113" s="1">
        <v>150.43</v>
      </c>
    </row>
    <row r="114" spans="1:2" x14ac:dyDescent="0.3">
      <c r="A114" s="1" t="s">
        <v>672</v>
      </c>
      <c r="B114" s="1">
        <v>152.01</v>
      </c>
    </row>
    <row r="115" spans="1:2" x14ac:dyDescent="0.3">
      <c r="A115" s="1" t="s">
        <v>673</v>
      </c>
      <c r="B115" s="1">
        <v>155.94999999999999</v>
      </c>
    </row>
    <row r="116" spans="1:2" x14ac:dyDescent="0.3">
      <c r="A116" s="1" t="s">
        <v>674</v>
      </c>
      <c r="B116" s="1">
        <v>158.22</v>
      </c>
    </row>
    <row r="117" spans="1:2" x14ac:dyDescent="0.3">
      <c r="A117" s="1" t="s">
        <v>675</v>
      </c>
      <c r="B117" s="1">
        <v>159.56</v>
      </c>
    </row>
    <row r="118" spans="1:2" x14ac:dyDescent="0.3">
      <c r="A118" s="1" t="s">
        <v>676</v>
      </c>
      <c r="B118" s="1">
        <v>160.84</v>
      </c>
    </row>
    <row r="119" spans="1:2" x14ac:dyDescent="0.3">
      <c r="A119" s="1" t="s">
        <v>677</v>
      </c>
      <c r="B119" s="1">
        <v>163.51</v>
      </c>
    </row>
    <row r="120" spans="1:2" x14ac:dyDescent="0.3">
      <c r="A120" s="1" t="s">
        <v>678</v>
      </c>
      <c r="B120" s="1">
        <v>163.75</v>
      </c>
    </row>
    <row r="121" spans="1:2" x14ac:dyDescent="0.3">
      <c r="A121" s="1" t="s">
        <v>679</v>
      </c>
      <c r="B121" s="1">
        <v>164.67</v>
      </c>
    </row>
    <row r="122" spans="1:2" x14ac:dyDescent="0.3">
      <c r="A122" s="1" t="s">
        <v>680</v>
      </c>
      <c r="B122" s="1">
        <v>167.06</v>
      </c>
    </row>
    <row r="123" spans="1:2" x14ac:dyDescent="0.3">
      <c r="A123" s="1" t="s">
        <v>681</v>
      </c>
      <c r="B123" s="1">
        <v>168.91</v>
      </c>
    </row>
    <row r="124" spans="1:2" x14ac:dyDescent="0.3">
      <c r="A124" s="1" t="s">
        <v>682</v>
      </c>
      <c r="B124" s="1">
        <v>170.11</v>
      </c>
    </row>
    <row r="125" spans="1:2" x14ac:dyDescent="0.3">
      <c r="A125" s="1" t="s">
        <v>683</v>
      </c>
      <c r="B125" s="1">
        <v>168.6</v>
      </c>
    </row>
    <row r="126" spans="1:2" x14ac:dyDescent="0.3">
      <c r="A126" s="1" t="s">
        <v>684</v>
      </c>
      <c r="B126" s="1">
        <v>166.32</v>
      </c>
    </row>
    <row r="127" spans="1:2" x14ac:dyDescent="0.3">
      <c r="A127" s="1" t="s">
        <v>685</v>
      </c>
      <c r="B127" s="1">
        <v>163.13</v>
      </c>
    </row>
    <row r="128" spans="1:2" x14ac:dyDescent="0.3">
      <c r="A128" s="1" t="s">
        <v>686</v>
      </c>
      <c r="B128" s="1">
        <v>162.51</v>
      </c>
    </row>
    <row r="129" spans="1:2" x14ac:dyDescent="0.3">
      <c r="A129" s="1" t="s">
        <v>687</v>
      </c>
      <c r="B129" s="1">
        <v>164.05</v>
      </c>
    </row>
    <row r="130" spans="1:2" x14ac:dyDescent="0.3">
      <c r="A130" s="1" t="s">
        <v>688</v>
      </c>
      <c r="B130" s="1">
        <v>165.63</v>
      </c>
    </row>
    <row r="131" spans="1:2" x14ac:dyDescent="0.3">
      <c r="A131" s="1" t="s">
        <v>689</v>
      </c>
      <c r="B131" s="1">
        <v>168.87</v>
      </c>
    </row>
    <row r="132" spans="1:2" x14ac:dyDescent="0.3">
      <c r="A132" s="1" t="s">
        <v>690</v>
      </c>
      <c r="B132" s="1">
        <v>169.91</v>
      </c>
    </row>
    <row r="133" spans="1:2" x14ac:dyDescent="0.3">
      <c r="A133" s="1" t="s">
        <v>691</v>
      </c>
      <c r="B133" s="1">
        <v>166.86</v>
      </c>
    </row>
    <row r="134" spans="1:2" x14ac:dyDescent="0.3">
      <c r="A134" s="1" t="s">
        <v>692</v>
      </c>
      <c r="B134" s="1">
        <v>167.88</v>
      </c>
    </row>
    <row r="135" spans="1:2" x14ac:dyDescent="0.3">
      <c r="A135" s="1" t="s">
        <v>693</v>
      </c>
      <c r="B135" s="1">
        <v>167.06</v>
      </c>
    </row>
    <row r="136" spans="1:2" x14ac:dyDescent="0.3">
      <c r="A136" s="1" t="s">
        <v>694</v>
      </c>
      <c r="B136" s="1">
        <v>169.65</v>
      </c>
    </row>
    <row r="137" spans="1:2" x14ac:dyDescent="0.3">
      <c r="A137" s="1" t="s">
        <v>695</v>
      </c>
      <c r="B137" s="1">
        <v>174.01</v>
      </c>
    </row>
    <row r="138" spans="1:2" x14ac:dyDescent="0.3">
      <c r="A138" s="1" t="s">
        <v>696</v>
      </c>
      <c r="B138" s="1">
        <v>180.29</v>
      </c>
    </row>
    <row r="139" spans="1:2" x14ac:dyDescent="0.3">
      <c r="A139" s="1" t="s">
        <v>697</v>
      </c>
      <c r="B139" s="1">
        <v>185.84</v>
      </c>
    </row>
    <row r="140" spans="1:2" x14ac:dyDescent="0.3">
      <c r="A140" s="1" t="s">
        <v>698</v>
      </c>
      <c r="B140" s="1">
        <v>187.93</v>
      </c>
    </row>
    <row r="141" spans="1:2" x14ac:dyDescent="0.3">
      <c r="A141" s="1" t="s">
        <v>699</v>
      </c>
      <c r="B141" s="1">
        <v>185.14</v>
      </c>
    </row>
    <row r="142" spans="1:2" x14ac:dyDescent="0.3">
      <c r="A142" s="1" t="s">
        <v>700</v>
      </c>
      <c r="B142" s="1">
        <v>181.53</v>
      </c>
    </row>
    <row r="143" spans="1:2" x14ac:dyDescent="0.3">
      <c r="A143" s="1" t="s">
        <v>701</v>
      </c>
      <c r="B143" s="1">
        <v>179.83</v>
      </c>
    </row>
    <row r="144" spans="1:2" x14ac:dyDescent="0.3">
      <c r="A144" s="1" t="s">
        <v>702</v>
      </c>
      <c r="B144" s="1">
        <v>179.28</v>
      </c>
    </row>
    <row r="145" spans="1:2" x14ac:dyDescent="0.3">
      <c r="A145" s="1" t="s">
        <v>703</v>
      </c>
      <c r="B145" s="1">
        <v>181.01</v>
      </c>
    </row>
    <row r="146" spans="1:2" x14ac:dyDescent="0.3">
      <c r="A146" s="1" t="s">
        <v>704</v>
      </c>
      <c r="B146" s="1">
        <v>181.24</v>
      </c>
    </row>
    <row r="147" spans="1:2" x14ac:dyDescent="0.3">
      <c r="A147" s="1" t="s">
        <v>705</v>
      </c>
      <c r="B147" s="1">
        <v>179.73</v>
      </c>
    </row>
    <row r="148" spans="1:2" x14ac:dyDescent="0.3">
      <c r="A148" s="1" t="s">
        <v>706</v>
      </c>
      <c r="B148" s="1">
        <v>179</v>
      </c>
    </row>
    <row r="149" spans="1:2" x14ac:dyDescent="0.3">
      <c r="A149" s="1" t="s">
        <v>707</v>
      </c>
      <c r="B149" s="1">
        <v>178.59</v>
      </c>
    </row>
    <row r="150" spans="1:2" x14ac:dyDescent="0.3">
      <c r="A150" s="1" t="s">
        <v>708</v>
      </c>
      <c r="B150" s="1">
        <v>177.81</v>
      </c>
    </row>
    <row r="151" spans="1:2" x14ac:dyDescent="0.3">
      <c r="A151" s="1" t="s">
        <v>709</v>
      </c>
      <c r="B151" s="1">
        <v>178.12</v>
      </c>
    </row>
    <row r="152" spans="1:2" x14ac:dyDescent="0.3">
      <c r="A152" s="1" t="s">
        <v>710</v>
      </c>
      <c r="B152" s="1">
        <v>178.05</v>
      </c>
    </row>
    <row r="153" spans="1:2" x14ac:dyDescent="0.3">
      <c r="A153" s="1" t="s">
        <v>711</v>
      </c>
      <c r="B153" s="1">
        <v>177.59</v>
      </c>
    </row>
    <row r="154" spans="1:2" x14ac:dyDescent="0.3">
      <c r="A154" s="1" t="s">
        <v>712</v>
      </c>
      <c r="B154" s="1">
        <v>182.65</v>
      </c>
    </row>
    <row r="155" spans="1:2" x14ac:dyDescent="0.3">
      <c r="A155" s="1" t="s">
        <v>713</v>
      </c>
      <c r="B155" s="1">
        <v>188.11</v>
      </c>
    </row>
    <row r="156" spans="1:2" x14ac:dyDescent="0.3">
      <c r="A156" s="1" t="s">
        <v>714</v>
      </c>
      <c r="B156" s="1">
        <v>190.58</v>
      </c>
    </row>
    <row r="157" spans="1:2" x14ac:dyDescent="0.3">
      <c r="A157" s="1" t="s">
        <v>715</v>
      </c>
      <c r="B157" s="1">
        <v>191.72</v>
      </c>
    </row>
    <row r="158" spans="1:2" x14ac:dyDescent="0.3">
      <c r="A158" s="1" t="s">
        <v>716</v>
      </c>
      <c r="B158" s="1">
        <v>192.08</v>
      </c>
    </row>
    <row r="159" spans="1:2" x14ac:dyDescent="0.3">
      <c r="A159" s="1" t="s">
        <v>717</v>
      </c>
      <c r="B159" s="1">
        <v>187.23</v>
      </c>
    </row>
    <row r="160" spans="1:2" x14ac:dyDescent="0.3">
      <c r="A160" s="1" t="s">
        <v>718</v>
      </c>
      <c r="B160" s="1">
        <v>189.4</v>
      </c>
    </row>
    <row r="161" spans="1:2" x14ac:dyDescent="0.3">
      <c r="A161" s="1" t="s">
        <v>719</v>
      </c>
      <c r="B161" s="1">
        <v>188.73</v>
      </c>
    </row>
    <row r="162" spans="1:2" x14ac:dyDescent="0.3">
      <c r="A162" s="1" t="s">
        <v>720</v>
      </c>
      <c r="B162" s="1">
        <v>186.64</v>
      </c>
    </row>
    <row r="163" spans="1:2" x14ac:dyDescent="0.3">
      <c r="A163" s="1" t="s">
        <v>721</v>
      </c>
      <c r="B163" s="1">
        <v>189.27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33</v>
      </c>
    </row>
    <row r="3" spans="1:2" x14ac:dyDescent="0.25">
      <c r="A3" s="2" t="s">
        <v>29</v>
      </c>
      <c r="B3" s="2" t="s">
        <v>32</v>
      </c>
    </row>
    <row r="4" spans="1:2" x14ac:dyDescent="0.3">
      <c r="A4" s="1">
        <v>2002</v>
      </c>
      <c r="B4" s="1">
        <v>2.5</v>
      </c>
    </row>
    <row r="5" spans="1:2" x14ac:dyDescent="0.3">
      <c r="A5" s="1">
        <v>2003</v>
      </c>
      <c r="B5" s="1">
        <v>2.7</v>
      </c>
    </row>
    <row r="6" spans="1:2" x14ac:dyDescent="0.3">
      <c r="A6" s="1">
        <v>2004</v>
      </c>
      <c r="B6" s="1">
        <v>2.9</v>
      </c>
    </row>
    <row r="7" spans="1:2" x14ac:dyDescent="0.3">
      <c r="A7" s="1">
        <v>2005</v>
      </c>
      <c r="B7" s="1">
        <v>2.9</v>
      </c>
    </row>
    <row r="8" spans="1:2" x14ac:dyDescent="0.3">
      <c r="A8" s="1">
        <v>2006</v>
      </c>
      <c r="B8" s="1">
        <v>2.6</v>
      </c>
    </row>
    <row r="9" spans="1:2" x14ac:dyDescent="0.3">
      <c r="A9" s="1">
        <v>2007</v>
      </c>
      <c r="B9" s="1">
        <v>2.5</v>
      </c>
    </row>
    <row r="10" spans="1:2" x14ac:dyDescent="0.3">
      <c r="A10" s="1">
        <v>2008</v>
      </c>
      <c r="B10" s="1">
        <v>2.8</v>
      </c>
    </row>
    <row r="11" spans="1:2" x14ac:dyDescent="0.3">
      <c r="A11" s="1">
        <v>2009</v>
      </c>
      <c r="B11" s="1">
        <v>4.5999999999999996</v>
      </c>
    </row>
    <row r="12" spans="1:2" x14ac:dyDescent="0.3">
      <c r="A12" s="1">
        <v>2010</v>
      </c>
      <c r="B12" s="1">
        <v>4.9000000000000004</v>
      </c>
    </row>
    <row r="13" spans="1:2" x14ac:dyDescent="0.3">
      <c r="A13" s="1">
        <v>2011</v>
      </c>
      <c r="B13" s="1">
        <v>4.0999999999999996</v>
      </c>
    </row>
    <row r="14" spans="1:2" x14ac:dyDescent="0.3">
      <c r="A14" s="1">
        <v>2012</v>
      </c>
      <c r="B14" s="1">
        <v>4.7</v>
      </c>
    </row>
    <row r="15" spans="1:2" x14ac:dyDescent="0.3">
      <c r="A15" s="1">
        <v>2013</v>
      </c>
      <c r="B15" s="1">
        <v>5.0999999999999996</v>
      </c>
    </row>
    <row r="16" spans="1:2" x14ac:dyDescent="0.3">
      <c r="A16" s="1">
        <v>2014</v>
      </c>
      <c r="B16" s="1">
        <v>5.8</v>
      </c>
    </row>
    <row r="17" spans="1:2" x14ac:dyDescent="0.3">
      <c r="A17" s="1">
        <v>2015</v>
      </c>
      <c r="B17" s="1">
        <v>6.5</v>
      </c>
    </row>
    <row r="18" spans="1:2" x14ac:dyDescent="0.3">
      <c r="A18" s="1">
        <v>2016</v>
      </c>
      <c r="B18" s="1">
        <v>7.4</v>
      </c>
    </row>
    <row r="19" spans="1:2" x14ac:dyDescent="0.3">
      <c r="A19" s="1">
        <v>2017</v>
      </c>
      <c r="B19" s="1">
        <v>7.6</v>
      </c>
    </row>
    <row r="20" spans="1:2" x14ac:dyDescent="0.3">
      <c r="A20" s="1">
        <v>2018</v>
      </c>
      <c r="B20" s="1">
        <v>7.3</v>
      </c>
    </row>
    <row r="21" spans="1:2" x14ac:dyDescent="0.3">
      <c r="A21" s="1">
        <v>2019</v>
      </c>
      <c r="B21" s="1">
        <v>7.8</v>
      </c>
    </row>
    <row r="22" spans="1:2" x14ac:dyDescent="0.3">
      <c r="A22" s="1">
        <v>2020</v>
      </c>
      <c r="B22" s="1">
        <v>11.6</v>
      </c>
    </row>
    <row r="23" spans="1:2" x14ac:dyDescent="0.3">
      <c r="A23" s="1">
        <v>2021</v>
      </c>
      <c r="B23" s="1">
        <v>10.6</v>
      </c>
    </row>
    <row r="24" spans="1:2" x14ac:dyDescent="0.3">
      <c r="A24" s="1">
        <v>2022</v>
      </c>
      <c r="B24" s="1">
        <v>9.5</v>
      </c>
    </row>
    <row r="25" spans="1:2" x14ac:dyDescent="0.3">
      <c r="A25" s="1">
        <v>2023</v>
      </c>
      <c r="B25" s="1">
        <v>10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26"/>
  <sheetViews>
    <sheetView workbookViewId="0"/>
  </sheetViews>
  <sheetFormatPr baseColWidth="10" defaultColWidth="8.85546875" defaultRowHeight="16.5" x14ac:dyDescent="0.3"/>
  <cols>
    <col min="1" max="4" width="20.7109375" style="1" customWidth="1"/>
  </cols>
  <sheetData>
    <row r="1" spans="1:4" x14ac:dyDescent="0.3">
      <c r="A1" s="2" t="s">
        <v>731</v>
      </c>
    </row>
    <row r="3" spans="1:4" x14ac:dyDescent="0.25">
      <c r="A3" s="2" t="s">
        <v>728</v>
      </c>
      <c r="B3" s="2" t="s">
        <v>729</v>
      </c>
      <c r="C3" s="2" t="s">
        <v>730</v>
      </c>
      <c r="D3" s="2" t="s">
        <v>88</v>
      </c>
    </row>
    <row r="4" spans="1:4" x14ac:dyDescent="0.3">
      <c r="A4" s="1">
        <v>2001</v>
      </c>
      <c r="B4" s="1">
        <v>10.1</v>
      </c>
      <c r="C4" s="1">
        <v>2.8</v>
      </c>
    </row>
    <row r="5" spans="1:4" x14ac:dyDescent="0.3">
      <c r="A5" s="1">
        <v>2002</v>
      </c>
      <c r="B5" s="1">
        <v>9.3000000000000007</v>
      </c>
      <c r="C5" s="1">
        <v>3.4</v>
      </c>
    </row>
    <row r="6" spans="1:4" x14ac:dyDescent="0.3">
      <c r="A6" s="1">
        <v>2003</v>
      </c>
      <c r="B6" s="1">
        <v>14.3</v>
      </c>
      <c r="C6" s="1">
        <v>4.0999999999999996</v>
      </c>
    </row>
    <row r="7" spans="1:4" x14ac:dyDescent="0.3">
      <c r="A7" s="1">
        <v>2004</v>
      </c>
      <c r="B7" s="1">
        <v>17</v>
      </c>
      <c r="C7" s="1">
        <v>4.0999999999999996</v>
      </c>
    </row>
    <row r="8" spans="1:4" x14ac:dyDescent="0.3">
      <c r="A8" s="1">
        <v>2005</v>
      </c>
      <c r="B8" s="1">
        <v>13.2</v>
      </c>
      <c r="C8" s="1">
        <v>3.6</v>
      </c>
    </row>
    <row r="9" spans="1:4" x14ac:dyDescent="0.3">
      <c r="A9" s="1">
        <v>2006</v>
      </c>
      <c r="B9" s="1">
        <v>10.1</v>
      </c>
      <c r="C9" s="1">
        <v>2.6</v>
      </c>
    </row>
    <row r="10" spans="1:4" x14ac:dyDescent="0.3">
      <c r="A10" s="1">
        <v>2007</v>
      </c>
      <c r="B10" s="1">
        <v>10.1</v>
      </c>
      <c r="C10" s="1">
        <v>1.9</v>
      </c>
    </row>
    <row r="11" spans="1:4" x14ac:dyDescent="0.3">
      <c r="A11" s="1">
        <v>2008</v>
      </c>
      <c r="B11" s="1">
        <v>10.9</v>
      </c>
      <c r="C11" s="1">
        <v>1.7</v>
      </c>
    </row>
    <row r="12" spans="1:4" x14ac:dyDescent="0.3">
      <c r="A12" s="1">
        <v>2009</v>
      </c>
      <c r="B12" s="1">
        <v>15.9</v>
      </c>
      <c r="C12" s="1">
        <v>2.8</v>
      </c>
    </row>
    <row r="13" spans="1:4" x14ac:dyDescent="0.3">
      <c r="A13" s="1">
        <v>2010</v>
      </c>
      <c r="B13" s="1">
        <v>16.100000000000001</v>
      </c>
      <c r="C13" s="1">
        <v>2.9</v>
      </c>
    </row>
    <row r="14" spans="1:4" x14ac:dyDescent="0.3">
      <c r="A14" s="1">
        <v>2011</v>
      </c>
      <c r="B14" s="1">
        <v>15.6</v>
      </c>
      <c r="C14" s="1">
        <v>2.7</v>
      </c>
    </row>
    <row r="15" spans="1:4" x14ac:dyDescent="0.3">
      <c r="A15" s="1">
        <v>2012</v>
      </c>
      <c r="B15" s="1">
        <v>16.8</v>
      </c>
      <c r="C15" s="1">
        <v>2.5</v>
      </c>
    </row>
    <row r="16" spans="1:4" x14ac:dyDescent="0.3">
      <c r="A16" s="1">
        <v>2013</v>
      </c>
      <c r="B16" s="1">
        <v>16.3</v>
      </c>
      <c r="C16" s="1">
        <v>2.7</v>
      </c>
    </row>
    <row r="17" spans="1:4" x14ac:dyDescent="0.3">
      <c r="A17" s="1">
        <v>2014</v>
      </c>
      <c r="B17" s="1">
        <v>12.7</v>
      </c>
      <c r="C17" s="1">
        <v>2.9</v>
      </c>
    </row>
    <row r="18" spans="1:4" x14ac:dyDescent="0.3">
      <c r="A18" s="1">
        <v>2015</v>
      </c>
      <c r="B18" s="1">
        <v>12.9</v>
      </c>
      <c r="C18" s="1">
        <v>3</v>
      </c>
    </row>
    <row r="19" spans="1:4" x14ac:dyDescent="0.3">
      <c r="A19" s="1">
        <v>2016</v>
      </c>
      <c r="B19" s="1">
        <v>17.3</v>
      </c>
      <c r="C19" s="1">
        <v>3.2</v>
      </c>
    </row>
    <row r="20" spans="1:4" x14ac:dyDescent="0.3">
      <c r="A20" s="1">
        <v>2017</v>
      </c>
      <c r="B20" s="1">
        <v>19.5</v>
      </c>
      <c r="C20" s="1">
        <v>2.8</v>
      </c>
    </row>
    <row r="21" spans="1:4" x14ac:dyDescent="0.3">
      <c r="A21" s="1">
        <v>2018</v>
      </c>
      <c r="B21" s="1">
        <v>16.399999999999999</v>
      </c>
      <c r="C21" s="1">
        <v>2.4</v>
      </c>
    </row>
    <row r="22" spans="1:4" x14ac:dyDescent="0.3">
      <c r="A22" s="1">
        <v>2019</v>
      </c>
      <c r="B22" s="1">
        <v>14.3</v>
      </c>
      <c r="C22" s="1">
        <v>2.2000000000000002</v>
      </c>
    </row>
    <row r="23" spans="1:4" x14ac:dyDescent="0.3">
      <c r="A23" s="1">
        <v>2020</v>
      </c>
      <c r="B23" s="1">
        <v>12.9</v>
      </c>
      <c r="C23" s="1">
        <v>4.9000000000000004</v>
      </c>
    </row>
    <row r="24" spans="1:4" x14ac:dyDescent="0.3">
      <c r="A24" s="1">
        <v>2021</v>
      </c>
      <c r="B24" s="1">
        <v>16.100000000000001</v>
      </c>
      <c r="C24" s="1">
        <v>3.1</v>
      </c>
    </row>
    <row r="25" spans="1:4" x14ac:dyDescent="0.3">
      <c r="A25" s="1">
        <v>2022</v>
      </c>
      <c r="B25" s="1">
        <v>12.8</v>
      </c>
      <c r="C25" s="1">
        <v>1.8</v>
      </c>
      <c r="D25" s="1">
        <v>1.8</v>
      </c>
    </row>
    <row r="26" spans="1:4" x14ac:dyDescent="0.3">
      <c r="A26" s="1">
        <v>2023</v>
      </c>
      <c r="B26" s="1">
        <v>11.5</v>
      </c>
      <c r="D26" s="1">
        <v>1.8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13"/>
  <sheetViews>
    <sheetView workbookViewId="0"/>
  </sheetViews>
  <sheetFormatPr baseColWidth="10" defaultColWidth="8.85546875" defaultRowHeight="16.5" x14ac:dyDescent="0.3"/>
  <cols>
    <col min="1" max="4" width="20.7109375" style="1" customWidth="1"/>
  </cols>
  <sheetData>
    <row r="1" spans="1:4" x14ac:dyDescent="0.3">
      <c r="A1" s="2" t="s">
        <v>735</v>
      </c>
    </row>
    <row r="3" spans="1:4" x14ac:dyDescent="0.25">
      <c r="A3" s="2" t="s">
        <v>29</v>
      </c>
      <c r="B3" s="2" t="s">
        <v>732</v>
      </c>
      <c r="C3" s="2" t="s">
        <v>733</v>
      </c>
      <c r="D3" s="2" t="s">
        <v>734</v>
      </c>
    </row>
    <row r="4" spans="1:4" x14ac:dyDescent="0.3">
      <c r="A4" s="1">
        <v>2014</v>
      </c>
      <c r="B4" s="1">
        <v>3.3</v>
      </c>
      <c r="C4" s="1">
        <v>3.3</v>
      </c>
      <c r="D4" s="1">
        <v>3.1</v>
      </c>
    </row>
    <row r="5" spans="1:4" x14ac:dyDescent="0.3">
      <c r="A5" s="1">
        <v>2015</v>
      </c>
      <c r="B5" s="1">
        <v>2.7</v>
      </c>
      <c r="C5" s="1">
        <v>2.5</v>
      </c>
      <c r="D5" s="1">
        <v>2.8</v>
      </c>
    </row>
    <row r="6" spans="1:4" x14ac:dyDescent="0.3">
      <c r="A6" s="1">
        <v>2016</v>
      </c>
      <c r="B6" s="1">
        <v>2.4</v>
      </c>
      <c r="C6" s="1">
        <v>1.9</v>
      </c>
      <c r="D6" s="1">
        <v>1.7</v>
      </c>
    </row>
    <row r="7" spans="1:4" x14ac:dyDescent="0.3">
      <c r="A7" s="1">
        <v>2017</v>
      </c>
      <c r="B7" s="1">
        <v>2.4</v>
      </c>
      <c r="C7" s="1">
        <v>2.4</v>
      </c>
      <c r="D7" s="1">
        <v>2.2999999999999998</v>
      </c>
    </row>
    <row r="8" spans="1:4" x14ac:dyDescent="0.3">
      <c r="A8" s="1">
        <v>2018</v>
      </c>
      <c r="B8" s="1">
        <v>2.8</v>
      </c>
      <c r="C8" s="1">
        <v>2.6</v>
      </c>
      <c r="D8" s="1">
        <v>2.8</v>
      </c>
    </row>
    <row r="9" spans="1:4" x14ac:dyDescent="0.3">
      <c r="A9" s="1">
        <v>2019</v>
      </c>
      <c r="B9" s="1">
        <v>3.2</v>
      </c>
      <c r="C9" s="1">
        <v>3.1</v>
      </c>
      <c r="D9" s="1">
        <v>3.5</v>
      </c>
    </row>
    <row r="10" spans="1:4" x14ac:dyDescent="0.3">
      <c r="A10" s="1">
        <v>2020</v>
      </c>
      <c r="B10" s="1">
        <v>1.7</v>
      </c>
      <c r="C10" s="1">
        <v>2.2000000000000002</v>
      </c>
      <c r="D10" s="1">
        <v>3.1</v>
      </c>
    </row>
    <row r="11" spans="1:4" x14ac:dyDescent="0.3">
      <c r="A11" s="1">
        <v>2021</v>
      </c>
      <c r="B11" s="1">
        <v>2.7</v>
      </c>
      <c r="C11" s="1">
        <v>3.1</v>
      </c>
      <c r="D11" s="1">
        <v>3.5</v>
      </c>
    </row>
    <row r="12" spans="1:4" x14ac:dyDescent="0.3">
      <c r="A12" s="1">
        <v>2022</v>
      </c>
      <c r="B12" s="1">
        <v>3.7</v>
      </c>
      <c r="C12" s="1">
        <v>4</v>
      </c>
      <c r="D12" s="1">
        <v>4.3</v>
      </c>
    </row>
    <row r="13" spans="1:4" x14ac:dyDescent="0.3">
      <c r="A13" s="1">
        <v>2023</v>
      </c>
      <c r="B13" s="1">
        <v>5.2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workbookViewId="0"/>
  </sheetViews>
  <sheetFormatPr baseColWidth="10" defaultColWidth="8.85546875" defaultRowHeight="16.5" x14ac:dyDescent="0.3"/>
  <cols>
    <col min="1" max="4" width="20.7109375" style="1" customWidth="1"/>
  </cols>
  <sheetData>
    <row r="1" spans="1:4" x14ac:dyDescent="0.3">
      <c r="A1" s="2" t="s">
        <v>37</v>
      </c>
    </row>
    <row r="3" spans="1:4" x14ac:dyDescent="0.25">
      <c r="A3" s="2" t="s">
        <v>29</v>
      </c>
      <c r="B3" s="2" t="s">
        <v>34</v>
      </c>
      <c r="C3" s="2" t="s">
        <v>35</v>
      </c>
      <c r="D3" s="2" t="s">
        <v>36</v>
      </c>
    </row>
    <row r="4" spans="1:4" x14ac:dyDescent="0.3">
      <c r="A4" s="1">
        <v>2002</v>
      </c>
      <c r="B4" s="1">
        <v>4</v>
      </c>
      <c r="D4" s="1">
        <v>5.2</v>
      </c>
    </row>
    <row r="5" spans="1:4" x14ac:dyDescent="0.3">
      <c r="A5" s="1">
        <v>2003</v>
      </c>
      <c r="B5" s="1">
        <v>4</v>
      </c>
      <c r="D5" s="1">
        <v>6</v>
      </c>
    </row>
    <row r="6" spans="1:4" x14ac:dyDescent="0.3">
      <c r="A6" s="1">
        <v>2004</v>
      </c>
      <c r="B6" s="1">
        <v>4</v>
      </c>
      <c r="D6" s="1">
        <v>5</v>
      </c>
    </row>
    <row r="7" spans="1:4" x14ac:dyDescent="0.3">
      <c r="A7" s="1">
        <v>2005</v>
      </c>
      <c r="B7" s="1">
        <v>4</v>
      </c>
      <c r="D7" s="1">
        <v>4.4000000000000004</v>
      </c>
    </row>
    <row r="8" spans="1:4" x14ac:dyDescent="0.3">
      <c r="A8" s="1">
        <v>2006</v>
      </c>
      <c r="B8" s="1">
        <v>4</v>
      </c>
      <c r="D8" s="1">
        <v>3.1</v>
      </c>
    </row>
    <row r="9" spans="1:4" x14ac:dyDescent="0.3">
      <c r="A9" s="1">
        <v>2007</v>
      </c>
      <c r="B9" s="1">
        <v>4</v>
      </c>
      <c r="D9" s="1">
        <v>2.4</v>
      </c>
    </row>
    <row r="10" spans="1:4" x14ac:dyDescent="0.3">
      <c r="A10" s="1">
        <v>2008</v>
      </c>
      <c r="B10" s="1">
        <v>4</v>
      </c>
      <c r="D10" s="1">
        <v>2.5</v>
      </c>
    </row>
    <row r="11" spans="1:4" x14ac:dyDescent="0.3">
      <c r="A11" s="1">
        <v>2009</v>
      </c>
      <c r="B11" s="1">
        <v>4</v>
      </c>
      <c r="D11" s="1">
        <v>4</v>
      </c>
    </row>
    <row r="12" spans="1:4" x14ac:dyDescent="0.3">
      <c r="A12" s="1">
        <v>2010</v>
      </c>
      <c r="B12" s="1">
        <v>4</v>
      </c>
      <c r="D12" s="1">
        <v>3.8</v>
      </c>
    </row>
    <row r="13" spans="1:4" x14ac:dyDescent="0.3">
      <c r="A13" s="1">
        <v>2011</v>
      </c>
      <c r="B13" s="1">
        <v>4</v>
      </c>
      <c r="D13" s="1">
        <v>2.9</v>
      </c>
    </row>
    <row r="14" spans="1:4" x14ac:dyDescent="0.3">
      <c r="A14" s="1">
        <v>2012</v>
      </c>
      <c r="B14" s="1">
        <v>4</v>
      </c>
      <c r="D14" s="1">
        <v>3.2</v>
      </c>
    </row>
    <row r="15" spans="1:4" x14ac:dyDescent="0.3">
      <c r="A15" s="1">
        <v>2013</v>
      </c>
      <c r="B15" s="1">
        <v>4</v>
      </c>
      <c r="D15" s="1">
        <v>3.2</v>
      </c>
    </row>
    <row r="16" spans="1:4" x14ac:dyDescent="0.3">
      <c r="A16" s="1">
        <v>2014</v>
      </c>
      <c r="B16" s="1">
        <v>4</v>
      </c>
      <c r="D16" s="1">
        <v>2.9</v>
      </c>
    </row>
    <row r="17" spans="1:4" x14ac:dyDescent="0.3">
      <c r="A17" s="1">
        <v>2015</v>
      </c>
      <c r="B17" s="1">
        <v>4</v>
      </c>
      <c r="D17" s="1">
        <v>2.6</v>
      </c>
    </row>
    <row r="18" spans="1:4" x14ac:dyDescent="0.3">
      <c r="A18" s="1">
        <v>2016</v>
      </c>
      <c r="B18" s="1">
        <v>4</v>
      </c>
      <c r="D18" s="1">
        <v>2.7</v>
      </c>
    </row>
    <row r="19" spans="1:4" x14ac:dyDescent="0.3">
      <c r="A19" s="1">
        <v>2017</v>
      </c>
      <c r="B19" s="1">
        <v>4</v>
      </c>
      <c r="D19" s="1">
        <v>2.8</v>
      </c>
    </row>
    <row r="20" spans="1:4" x14ac:dyDescent="0.3">
      <c r="A20" s="1">
        <v>2018</v>
      </c>
      <c r="C20" s="1">
        <v>3</v>
      </c>
      <c r="D20" s="1">
        <v>2.5</v>
      </c>
    </row>
    <row r="21" spans="1:4" x14ac:dyDescent="0.3">
      <c r="A21" s="1">
        <v>2019</v>
      </c>
      <c r="C21" s="1">
        <v>3</v>
      </c>
      <c r="D21" s="1">
        <v>2.9</v>
      </c>
    </row>
    <row r="22" spans="1:4" x14ac:dyDescent="0.3">
      <c r="A22" s="1">
        <v>2020</v>
      </c>
      <c r="C22" s="1">
        <v>3</v>
      </c>
      <c r="D22" s="1">
        <v>3.7</v>
      </c>
    </row>
    <row r="23" spans="1:4" x14ac:dyDescent="0.3">
      <c r="A23" s="1">
        <v>2021</v>
      </c>
      <c r="C23" s="1">
        <v>3</v>
      </c>
      <c r="D23" s="1">
        <v>3.3</v>
      </c>
    </row>
    <row r="24" spans="1:4" x14ac:dyDescent="0.3">
      <c r="A24" s="1">
        <v>2022</v>
      </c>
      <c r="C24" s="1">
        <v>3</v>
      </c>
      <c r="D24" s="1">
        <v>2.7</v>
      </c>
    </row>
    <row r="25" spans="1:4" x14ac:dyDescent="0.3">
      <c r="A25" s="1">
        <v>2023</v>
      </c>
      <c r="C25" s="1">
        <v>3</v>
      </c>
      <c r="D25" s="1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7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39</v>
      </c>
    </row>
    <row r="3" spans="1:2" x14ac:dyDescent="0.25">
      <c r="A3" s="2" t="s">
        <v>29</v>
      </c>
      <c r="B3" s="2" t="s">
        <v>38</v>
      </c>
    </row>
    <row r="4" spans="1:2" x14ac:dyDescent="0.3">
      <c r="A4" s="1">
        <v>1970</v>
      </c>
      <c r="B4" s="1">
        <v>-0.6</v>
      </c>
    </row>
    <row r="5" spans="1:2" x14ac:dyDescent="0.3">
      <c r="A5" s="1">
        <v>1971</v>
      </c>
      <c r="B5" s="1">
        <v>0.7</v>
      </c>
    </row>
    <row r="6" spans="1:2" x14ac:dyDescent="0.3">
      <c r="A6" s="1">
        <v>1972</v>
      </c>
      <c r="B6" s="1">
        <v>1.7</v>
      </c>
    </row>
    <row r="7" spans="1:2" x14ac:dyDescent="0.3">
      <c r="A7" s="1">
        <v>1973</v>
      </c>
      <c r="B7" s="1">
        <v>2.8</v>
      </c>
    </row>
    <row r="8" spans="1:2" x14ac:dyDescent="0.3">
      <c r="A8" s="1">
        <v>1974</v>
      </c>
      <c r="B8" s="1">
        <v>2</v>
      </c>
    </row>
    <row r="9" spans="1:2" x14ac:dyDescent="0.3">
      <c r="A9" s="1">
        <v>1975</v>
      </c>
      <c r="B9" s="1">
        <v>0.8</v>
      </c>
    </row>
    <row r="10" spans="1:2" x14ac:dyDescent="0.3">
      <c r="A10" s="1">
        <v>1976</v>
      </c>
      <c r="B10" s="1">
        <v>-0.6</v>
      </c>
    </row>
    <row r="11" spans="1:2" x14ac:dyDescent="0.3">
      <c r="A11" s="1">
        <v>1977</v>
      </c>
      <c r="B11" s="1">
        <v>-2</v>
      </c>
    </row>
    <row r="12" spans="1:2" x14ac:dyDescent="0.3">
      <c r="A12" s="1">
        <v>1978</v>
      </c>
      <c r="B12" s="1">
        <v>-3.5</v>
      </c>
    </row>
    <row r="13" spans="1:2" x14ac:dyDescent="0.3">
      <c r="A13" s="1">
        <v>1979</v>
      </c>
      <c r="B13" s="1">
        <v>-2.9</v>
      </c>
    </row>
    <row r="14" spans="1:2" x14ac:dyDescent="0.3">
      <c r="A14" s="1">
        <v>1980</v>
      </c>
      <c r="B14" s="1">
        <v>1.2</v>
      </c>
    </row>
    <row r="15" spans="1:2" x14ac:dyDescent="0.3">
      <c r="A15" s="1">
        <v>1981</v>
      </c>
      <c r="B15" s="1">
        <v>3.5</v>
      </c>
    </row>
    <row r="16" spans="1:2" x14ac:dyDescent="0.3">
      <c r="A16" s="1">
        <v>1982</v>
      </c>
      <c r="B16" s="1">
        <v>3</v>
      </c>
    </row>
    <row r="17" spans="1:2" x14ac:dyDescent="0.3">
      <c r="A17" s="1">
        <v>1983</v>
      </c>
      <c r="B17" s="1">
        <v>2.1</v>
      </c>
    </row>
    <row r="18" spans="1:2" x14ac:dyDescent="0.3">
      <c r="A18" s="1">
        <v>1984</v>
      </c>
      <c r="B18" s="1">
        <v>5.2</v>
      </c>
    </row>
    <row r="19" spans="1:2" x14ac:dyDescent="0.3">
      <c r="A19" s="1">
        <v>1985</v>
      </c>
      <c r="B19" s="1">
        <v>5.4</v>
      </c>
    </row>
    <row r="20" spans="1:2" x14ac:dyDescent="0.3">
      <c r="A20" s="1">
        <v>1986</v>
      </c>
      <c r="B20" s="1">
        <v>4.3</v>
      </c>
    </row>
    <row r="21" spans="1:2" x14ac:dyDescent="0.3">
      <c r="A21" s="1">
        <v>1987</v>
      </c>
      <c r="B21" s="1">
        <v>1.5</v>
      </c>
    </row>
    <row r="22" spans="1:2" x14ac:dyDescent="0.3">
      <c r="A22" s="1">
        <v>1988</v>
      </c>
      <c r="B22" s="1">
        <v>0.8</v>
      </c>
    </row>
    <row r="23" spans="1:2" x14ac:dyDescent="0.3">
      <c r="A23" s="1">
        <v>1989</v>
      </c>
      <c r="B23" s="1">
        <v>0.2</v>
      </c>
    </row>
    <row r="24" spans="1:2" x14ac:dyDescent="0.3">
      <c r="A24" s="1">
        <v>1990</v>
      </c>
      <c r="B24" s="1">
        <v>0.5</v>
      </c>
    </row>
    <row r="25" spans="1:2" x14ac:dyDescent="0.3">
      <c r="A25" s="1">
        <v>1991</v>
      </c>
      <c r="B25" s="1">
        <v>-2.8</v>
      </c>
    </row>
    <row r="26" spans="1:2" x14ac:dyDescent="0.3">
      <c r="A26" s="1">
        <v>1992</v>
      </c>
      <c r="B26" s="1">
        <v>-4.8</v>
      </c>
    </row>
    <row r="27" spans="1:2" x14ac:dyDescent="0.3">
      <c r="A27" s="1">
        <v>1993</v>
      </c>
      <c r="B27" s="1">
        <v>-5.7</v>
      </c>
    </row>
    <row r="28" spans="1:2" x14ac:dyDescent="0.3">
      <c r="A28" s="1">
        <v>1994</v>
      </c>
      <c r="B28" s="1">
        <v>-3.6</v>
      </c>
    </row>
    <row r="29" spans="1:2" x14ac:dyDescent="0.3">
      <c r="A29" s="1">
        <v>1995</v>
      </c>
      <c r="B29" s="1">
        <v>0.5</v>
      </c>
    </row>
    <row r="30" spans="1:2" x14ac:dyDescent="0.3">
      <c r="A30" s="1">
        <v>1996</v>
      </c>
      <c r="B30" s="1">
        <v>5.3</v>
      </c>
    </row>
    <row r="31" spans="1:2" x14ac:dyDescent="0.3">
      <c r="A31" s="1">
        <v>1997</v>
      </c>
      <c r="B31" s="1">
        <v>7.4</v>
      </c>
    </row>
    <row r="32" spans="1:2" x14ac:dyDescent="0.3">
      <c r="A32" s="1">
        <v>1998</v>
      </c>
      <c r="B32" s="1">
        <v>3.4</v>
      </c>
    </row>
    <row r="33" spans="1:2" x14ac:dyDescent="0.3">
      <c r="A33" s="1">
        <v>1999</v>
      </c>
      <c r="B33" s="1">
        <v>3.8</v>
      </c>
    </row>
    <row r="34" spans="1:2" x14ac:dyDescent="0.3">
      <c r="A34" s="1">
        <v>2000</v>
      </c>
      <c r="B34" s="1">
        <v>14.6</v>
      </c>
    </row>
    <row r="35" spans="1:2" x14ac:dyDescent="0.3">
      <c r="A35" s="1">
        <v>2001</v>
      </c>
      <c r="B35" s="1">
        <v>21.6</v>
      </c>
    </row>
    <row r="36" spans="1:2" x14ac:dyDescent="0.3">
      <c r="A36" s="1">
        <v>2002</v>
      </c>
      <c r="B36" s="1">
        <v>10.199999999999999</v>
      </c>
    </row>
    <row r="37" spans="1:2" x14ac:dyDescent="0.3">
      <c r="A37" s="1">
        <v>2003</v>
      </c>
      <c r="B37" s="1">
        <v>9.9</v>
      </c>
    </row>
    <row r="38" spans="1:2" x14ac:dyDescent="0.3">
      <c r="A38" s="1">
        <v>2004</v>
      </c>
      <c r="B38" s="1">
        <v>10.9</v>
      </c>
    </row>
    <row r="39" spans="1:2" x14ac:dyDescent="0.3">
      <c r="A39" s="1">
        <v>2005</v>
      </c>
      <c r="B39" s="1">
        <v>16.2</v>
      </c>
    </row>
    <row r="40" spans="1:2" x14ac:dyDescent="0.3">
      <c r="A40" s="1">
        <v>2006</v>
      </c>
      <c r="B40" s="1">
        <v>23</v>
      </c>
    </row>
    <row r="41" spans="1:2" x14ac:dyDescent="0.3">
      <c r="A41" s="1">
        <v>2007</v>
      </c>
      <c r="B41" s="1">
        <v>22.7</v>
      </c>
    </row>
    <row r="42" spans="1:2" x14ac:dyDescent="0.3">
      <c r="A42" s="1">
        <v>2008</v>
      </c>
      <c r="B42" s="1">
        <v>27.5</v>
      </c>
    </row>
    <row r="43" spans="1:2" x14ac:dyDescent="0.3">
      <c r="A43" s="1">
        <v>2009</v>
      </c>
      <c r="B43" s="1">
        <v>14.1</v>
      </c>
    </row>
    <row r="44" spans="1:2" x14ac:dyDescent="0.3">
      <c r="A44" s="1">
        <v>2010</v>
      </c>
      <c r="B44" s="1">
        <v>12.7</v>
      </c>
    </row>
    <row r="45" spans="1:2" x14ac:dyDescent="0.3">
      <c r="A45" s="1">
        <v>2011</v>
      </c>
      <c r="B45" s="1">
        <v>17.3</v>
      </c>
    </row>
    <row r="46" spans="1:2" x14ac:dyDescent="0.3">
      <c r="A46" s="1">
        <v>2012</v>
      </c>
      <c r="B46" s="1">
        <v>18</v>
      </c>
    </row>
    <row r="47" spans="1:2" x14ac:dyDescent="0.3">
      <c r="A47" s="1">
        <v>2013</v>
      </c>
      <c r="B47" s="1">
        <v>15.1</v>
      </c>
    </row>
    <row r="48" spans="1:2" x14ac:dyDescent="0.3">
      <c r="A48" s="1">
        <v>2014</v>
      </c>
      <c r="B48" s="1">
        <v>12.5</v>
      </c>
    </row>
    <row r="49" spans="1:2" x14ac:dyDescent="0.3">
      <c r="A49" s="1">
        <v>2015</v>
      </c>
      <c r="B49" s="1">
        <v>8.6999999999999993</v>
      </c>
    </row>
    <row r="50" spans="1:2" x14ac:dyDescent="0.3">
      <c r="A50" s="1">
        <v>2016</v>
      </c>
      <c r="B50" s="1">
        <v>4.2</v>
      </c>
    </row>
    <row r="51" spans="1:2" x14ac:dyDescent="0.3">
      <c r="A51" s="1">
        <v>2017</v>
      </c>
      <c r="B51" s="1">
        <v>5.3</v>
      </c>
    </row>
    <row r="52" spans="1:2" x14ac:dyDescent="0.3">
      <c r="A52" s="1">
        <v>2018</v>
      </c>
      <c r="B52" s="1">
        <v>8.6999999999999993</v>
      </c>
    </row>
    <row r="53" spans="1:2" x14ac:dyDescent="0.3">
      <c r="A53" s="1">
        <v>2019</v>
      </c>
      <c r="B53" s="1">
        <v>9</v>
      </c>
    </row>
    <row r="54" spans="1:2" x14ac:dyDescent="0.3">
      <c r="A54" s="1">
        <v>2020</v>
      </c>
      <c r="B54" s="1">
        <v>-1.2</v>
      </c>
    </row>
    <row r="55" spans="1:2" x14ac:dyDescent="0.3">
      <c r="A55" s="1">
        <v>2021</v>
      </c>
      <c r="B55" s="1">
        <v>4.2</v>
      </c>
    </row>
    <row r="56" spans="1:2" x14ac:dyDescent="0.3">
      <c r="A56" s="1">
        <v>2022</v>
      </c>
      <c r="B56" s="1">
        <v>36.1</v>
      </c>
    </row>
    <row r="57" spans="1:2" x14ac:dyDescent="0.3">
      <c r="A57" s="1">
        <v>2023</v>
      </c>
      <c r="B57" s="1">
        <v>28.1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workbookViewId="0"/>
  </sheetViews>
  <sheetFormatPr baseColWidth="10" defaultColWidth="8.85546875" defaultRowHeight="16.5" x14ac:dyDescent="0.3"/>
  <cols>
    <col min="1" max="6" width="20.7109375" style="1" customWidth="1"/>
  </cols>
  <sheetData>
    <row r="1" spans="1:6" x14ac:dyDescent="0.3">
      <c r="A1" s="2" t="s">
        <v>45</v>
      </c>
    </row>
    <row r="3" spans="1:6" x14ac:dyDescent="0.25">
      <c r="A3" s="2" t="s">
        <v>29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44</v>
      </c>
    </row>
    <row r="4" spans="1:6" x14ac:dyDescent="0.3">
      <c r="A4" s="1">
        <v>1996</v>
      </c>
      <c r="B4" s="1">
        <v>69.900000000000006</v>
      </c>
      <c r="C4" s="1">
        <v>-22.4</v>
      </c>
      <c r="D4" s="1">
        <v>0.1</v>
      </c>
      <c r="E4" s="1">
        <v>0</v>
      </c>
      <c r="F4" s="1">
        <v>47.6</v>
      </c>
    </row>
    <row r="5" spans="1:6" x14ac:dyDescent="0.3">
      <c r="A5" s="1">
        <v>1997</v>
      </c>
      <c r="B5" s="1">
        <v>156.69999999999999</v>
      </c>
      <c r="C5" s="1">
        <v>-48.3</v>
      </c>
      <c r="D5" s="1">
        <v>0</v>
      </c>
      <c r="E5" s="1">
        <v>5</v>
      </c>
      <c r="F5" s="1">
        <v>113.4</v>
      </c>
    </row>
    <row r="6" spans="1:6" x14ac:dyDescent="0.3">
      <c r="A6" s="1">
        <v>1998</v>
      </c>
      <c r="B6" s="1">
        <v>201.7</v>
      </c>
      <c r="C6" s="1">
        <v>-60.4</v>
      </c>
      <c r="D6" s="1">
        <v>12.5</v>
      </c>
      <c r="E6" s="1">
        <v>18</v>
      </c>
      <c r="F6" s="1">
        <v>171.8</v>
      </c>
    </row>
    <row r="7" spans="1:6" x14ac:dyDescent="0.3">
      <c r="A7" s="1">
        <v>1999</v>
      </c>
      <c r="B7" s="1">
        <v>246.4</v>
      </c>
      <c r="C7" s="1">
        <v>-80.599999999999994</v>
      </c>
      <c r="D7" s="1">
        <v>35.4</v>
      </c>
      <c r="E7" s="1">
        <v>21</v>
      </c>
      <c r="F7" s="1">
        <v>222.2</v>
      </c>
    </row>
    <row r="8" spans="1:6" x14ac:dyDescent="0.3">
      <c r="A8" s="1">
        <v>2000</v>
      </c>
      <c r="B8" s="1">
        <v>407.7</v>
      </c>
      <c r="C8" s="1">
        <v>-91.9</v>
      </c>
      <c r="D8" s="1">
        <v>41.3</v>
      </c>
      <c r="E8" s="1">
        <v>29</v>
      </c>
      <c r="F8" s="1">
        <v>386.1</v>
      </c>
    </row>
    <row r="9" spans="1:6" x14ac:dyDescent="0.3">
      <c r="A9" s="1">
        <v>2001</v>
      </c>
      <c r="B9" s="1">
        <v>651</v>
      </c>
      <c r="C9" s="1">
        <v>-83.5</v>
      </c>
      <c r="D9" s="1">
        <v>31.9</v>
      </c>
      <c r="E9" s="1">
        <v>14</v>
      </c>
      <c r="F9" s="1">
        <v>613.29999999999995</v>
      </c>
    </row>
    <row r="10" spans="1:6" x14ac:dyDescent="0.3">
      <c r="A10" s="1">
        <v>2002</v>
      </c>
      <c r="B10" s="1">
        <v>820.2</v>
      </c>
      <c r="C10" s="1">
        <v>-127</v>
      </c>
      <c r="D10" s="1">
        <v>2.2999999999999998</v>
      </c>
      <c r="E10" s="1">
        <v>-87</v>
      </c>
      <c r="F10" s="1">
        <v>608.4</v>
      </c>
    </row>
    <row r="11" spans="1:6" x14ac:dyDescent="0.3">
      <c r="A11" s="1">
        <v>2003</v>
      </c>
      <c r="B11" s="1">
        <v>993.9</v>
      </c>
      <c r="C11" s="1">
        <v>-196.2</v>
      </c>
      <c r="D11" s="1">
        <v>92.9</v>
      </c>
      <c r="E11" s="1">
        <v>-46</v>
      </c>
      <c r="F11" s="1">
        <v>844.5</v>
      </c>
    </row>
    <row r="12" spans="1:6" x14ac:dyDescent="0.3">
      <c r="A12" s="1">
        <v>2004</v>
      </c>
      <c r="B12" s="1">
        <v>1197.3</v>
      </c>
      <c r="C12" s="1">
        <v>-260.7</v>
      </c>
      <c r="D12" s="1">
        <v>173.8</v>
      </c>
      <c r="E12" s="1">
        <v>-95</v>
      </c>
      <c r="F12" s="1">
        <v>1015.4</v>
      </c>
    </row>
    <row r="13" spans="1:6" x14ac:dyDescent="0.3">
      <c r="A13" s="1">
        <v>2005</v>
      </c>
      <c r="B13" s="1">
        <v>1472.8</v>
      </c>
      <c r="C13" s="1">
        <v>-314.89999999999998</v>
      </c>
      <c r="D13" s="1">
        <v>298.89999999999998</v>
      </c>
      <c r="E13" s="1">
        <v>-59</v>
      </c>
      <c r="F13" s="1">
        <v>1397.8</v>
      </c>
    </row>
    <row r="14" spans="1:6" x14ac:dyDescent="0.3">
      <c r="A14" s="1">
        <v>2006</v>
      </c>
      <c r="B14" s="1">
        <v>1828.2</v>
      </c>
      <c r="C14" s="1">
        <v>-380.8</v>
      </c>
      <c r="D14" s="1">
        <v>421.8</v>
      </c>
      <c r="E14" s="1">
        <v>-87</v>
      </c>
      <c r="F14" s="1">
        <v>1782.2</v>
      </c>
    </row>
    <row r="15" spans="1:6" x14ac:dyDescent="0.3">
      <c r="A15" s="1">
        <v>2007</v>
      </c>
      <c r="B15" s="1">
        <v>2144.6</v>
      </c>
      <c r="C15" s="1">
        <v>-382</v>
      </c>
      <c r="D15" s="1">
        <v>494.3</v>
      </c>
      <c r="E15" s="1">
        <v>-240</v>
      </c>
      <c r="F15" s="1">
        <v>2016.9</v>
      </c>
    </row>
    <row r="16" spans="1:6" x14ac:dyDescent="0.3">
      <c r="A16" s="1">
        <v>2008</v>
      </c>
      <c r="B16" s="1">
        <v>2560.4</v>
      </c>
      <c r="C16" s="1">
        <v>-412.3</v>
      </c>
      <c r="D16" s="1">
        <v>-141</v>
      </c>
      <c r="E16" s="1">
        <v>266.2</v>
      </c>
      <c r="F16" s="1">
        <v>2273.3000000000002</v>
      </c>
    </row>
    <row r="17" spans="1:6" x14ac:dyDescent="0.3">
      <c r="A17" s="1">
        <v>2009</v>
      </c>
      <c r="B17" s="1">
        <v>2840.2</v>
      </c>
      <c r="C17" s="1">
        <v>-520.5</v>
      </c>
      <c r="D17" s="1">
        <v>468.6</v>
      </c>
      <c r="E17" s="1">
        <v>-151.4</v>
      </c>
      <c r="F17" s="1">
        <v>2636.8</v>
      </c>
    </row>
    <row r="18" spans="1:6" x14ac:dyDescent="0.3">
      <c r="A18" s="1">
        <v>2010</v>
      </c>
      <c r="B18" s="1">
        <v>3116.2</v>
      </c>
      <c r="C18" s="1">
        <v>-611.29999999999995</v>
      </c>
      <c r="D18" s="1">
        <v>729.5</v>
      </c>
      <c r="E18" s="1">
        <v>-159.9</v>
      </c>
      <c r="F18" s="1">
        <v>3074.5</v>
      </c>
    </row>
    <row r="19" spans="1:6" x14ac:dyDescent="0.3">
      <c r="A19" s="1">
        <v>2011</v>
      </c>
      <c r="B19" s="1">
        <v>3467</v>
      </c>
      <c r="C19" s="1">
        <v>-687.9</v>
      </c>
      <c r="D19" s="1">
        <v>640.70000000000005</v>
      </c>
      <c r="E19" s="1">
        <v>-110.7</v>
      </c>
      <c r="F19" s="1">
        <v>3309</v>
      </c>
    </row>
    <row r="20" spans="1:6" x14ac:dyDescent="0.3">
      <c r="A20" s="1">
        <v>2012</v>
      </c>
      <c r="B20" s="1">
        <v>3862.5</v>
      </c>
      <c r="C20" s="1">
        <v>-804.5</v>
      </c>
      <c r="D20" s="1">
        <v>1085.9000000000001</v>
      </c>
      <c r="E20" s="1">
        <v>-330.3</v>
      </c>
      <c r="F20" s="1">
        <v>3813.6</v>
      </c>
    </row>
    <row r="21" spans="1:6" x14ac:dyDescent="0.3">
      <c r="A21" s="1">
        <v>2013</v>
      </c>
      <c r="B21" s="1">
        <v>4207.6000000000004</v>
      </c>
      <c r="C21" s="1">
        <v>-908.5</v>
      </c>
      <c r="D21" s="1">
        <v>1774.6</v>
      </c>
      <c r="E21" s="1">
        <v>-38.9</v>
      </c>
      <c r="F21" s="1">
        <v>5034.8</v>
      </c>
    </row>
    <row r="22" spans="1:6" x14ac:dyDescent="0.3">
      <c r="A22" s="1">
        <v>2014</v>
      </c>
      <c r="B22" s="1">
        <v>4519.3</v>
      </c>
      <c r="C22" s="1">
        <v>-1070.0999999999999</v>
      </c>
      <c r="D22" s="1">
        <v>2315</v>
      </c>
      <c r="E22" s="1">
        <v>663.4</v>
      </c>
      <c r="F22" s="1">
        <v>6427.5</v>
      </c>
    </row>
    <row r="23" spans="1:6" x14ac:dyDescent="0.3">
      <c r="A23" s="1">
        <v>2015</v>
      </c>
      <c r="B23" s="1">
        <v>4737.6000000000004</v>
      </c>
      <c r="C23" s="1">
        <v>-1242.7</v>
      </c>
      <c r="D23" s="1">
        <v>2644.8</v>
      </c>
      <c r="E23" s="1">
        <v>1331.5</v>
      </c>
      <c r="F23" s="1">
        <v>7471.2</v>
      </c>
    </row>
    <row r="24" spans="1:6" x14ac:dyDescent="0.3">
      <c r="A24" s="1">
        <v>2016</v>
      </c>
      <c r="B24" s="1">
        <v>4862.3</v>
      </c>
      <c r="C24" s="1">
        <v>-1468.8</v>
      </c>
      <c r="D24" s="1">
        <v>3087.8</v>
      </c>
      <c r="E24" s="1">
        <v>1025.4000000000001</v>
      </c>
      <c r="F24" s="1">
        <v>7506.8</v>
      </c>
    </row>
    <row r="25" spans="1:6" x14ac:dyDescent="0.3">
      <c r="A25" s="1">
        <v>2017</v>
      </c>
      <c r="B25" s="1">
        <v>5030.2</v>
      </c>
      <c r="C25" s="1">
        <v>-1697.4</v>
      </c>
      <c r="D25" s="1">
        <v>4110.8</v>
      </c>
      <c r="E25" s="1">
        <v>1040.0999999999999</v>
      </c>
      <c r="F25" s="1">
        <v>8483.7000000000007</v>
      </c>
    </row>
    <row r="26" spans="1:6" x14ac:dyDescent="0.3">
      <c r="A26" s="1">
        <v>2018</v>
      </c>
      <c r="B26" s="1">
        <v>5281.1</v>
      </c>
      <c r="C26" s="1">
        <v>-1914.6</v>
      </c>
      <c r="D26" s="1">
        <v>3621.1</v>
      </c>
      <c r="E26" s="1">
        <v>1263.7</v>
      </c>
      <c r="F26" s="1">
        <v>8251.4</v>
      </c>
    </row>
    <row r="27" spans="1:6" x14ac:dyDescent="0.3">
      <c r="A27" s="1">
        <v>2019</v>
      </c>
      <c r="B27" s="1">
        <v>5538.1</v>
      </c>
      <c r="C27" s="1">
        <v>-2153.6</v>
      </c>
      <c r="D27" s="1">
        <v>5308.9</v>
      </c>
      <c r="E27" s="1">
        <v>1390.4</v>
      </c>
      <c r="F27" s="1">
        <v>10083.799999999999</v>
      </c>
    </row>
    <row r="28" spans="1:6" x14ac:dyDescent="0.3">
      <c r="A28" s="1">
        <v>2020</v>
      </c>
      <c r="B28" s="1">
        <v>5644.9</v>
      </c>
      <c r="C28" s="1">
        <v>-2558.1</v>
      </c>
      <c r="D28" s="1">
        <v>6373.3</v>
      </c>
      <c r="E28" s="1">
        <v>1448.4</v>
      </c>
      <c r="F28" s="1">
        <v>10908.5</v>
      </c>
    </row>
    <row r="29" spans="1:6" x14ac:dyDescent="0.3">
      <c r="A29" s="1">
        <v>2021</v>
      </c>
      <c r="B29" s="1">
        <v>5932.4</v>
      </c>
      <c r="C29" s="1">
        <v>-2964.6</v>
      </c>
      <c r="D29" s="1">
        <v>7943.3</v>
      </c>
      <c r="E29" s="1">
        <v>1423.8</v>
      </c>
      <c r="F29" s="1">
        <v>12334.9</v>
      </c>
    </row>
    <row r="30" spans="1:6" x14ac:dyDescent="0.3">
      <c r="A30" s="1">
        <v>2022</v>
      </c>
      <c r="B30" s="1">
        <v>7217.6</v>
      </c>
      <c r="C30" s="1">
        <v>-3160</v>
      </c>
      <c r="D30" s="1">
        <v>6300.6</v>
      </c>
      <c r="E30" s="1">
        <v>2065.6</v>
      </c>
      <c r="F30" s="1">
        <v>12423.8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0"/>
  <sheetViews>
    <sheetView workbookViewId="0"/>
  </sheetViews>
  <sheetFormatPr baseColWidth="10" defaultColWidth="8.85546875" defaultRowHeight="16.5" x14ac:dyDescent="0.3"/>
  <cols>
    <col min="1" max="2" width="20.7109375" style="1" customWidth="1"/>
  </cols>
  <sheetData>
    <row r="1" spans="1:2" x14ac:dyDescent="0.3">
      <c r="A1" s="2" t="s">
        <v>47</v>
      </c>
    </row>
    <row r="3" spans="1:2" x14ac:dyDescent="0.25">
      <c r="A3" s="2" t="s">
        <v>29</v>
      </c>
      <c r="B3" s="2" t="s">
        <v>46</v>
      </c>
    </row>
    <row r="4" spans="1:2" x14ac:dyDescent="0.3">
      <c r="A4" s="1">
        <v>2007</v>
      </c>
      <c r="B4" s="1">
        <v>6.1</v>
      </c>
    </row>
    <row r="5" spans="1:2" x14ac:dyDescent="0.3">
      <c r="A5" s="1">
        <v>2008</v>
      </c>
      <c r="B5" s="1">
        <v>6.8</v>
      </c>
    </row>
    <row r="6" spans="1:2" x14ac:dyDescent="0.3">
      <c r="A6" s="1">
        <v>2009</v>
      </c>
      <c r="B6" s="1">
        <v>10.7</v>
      </c>
    </row>
    <row r="7" spans="1:2" x14ac:dyDescent="0.3">
      <c r="A7" s="1">
        <v>2010</v>
      </c>
      <c r="B7" s="1">
        <v>11.6</v>
      </c>
    </row>
    <row r="8" spans="1:2" x14ac:dyDescent="0.3">
      <c r="A8" s="1">
        <v>2011</v>
      </c>
      <c r="B8" s="1">
        <v>9.5</v>
      </c>
    </row>
    <row r="9" spans="1:2" x14ac:dyDescent="0.3">
      <c r="A9" s="1">
        <v>2012</v>
      </c>
      <c r="B9" s="1">
        <v>11</v>
      </c>
    </row>
    <row r="10" spans="1:2" x14ac:dyDescent="0.3">
      <c r="A10" s="1">
        <v>2013</v>
      </c>
      <c r="B10" s="1">
        <v>11.8</v>
      </c>
    </row>
    <row r="11" spans="1:2" x14ac:dyDescent="0.3">
      <c r="A11" s="1">
        <v>2014</v>
      </c>
      <c r="B11" s="1">
        <v>13.2</v>
      </c>
    </row>
    <row r="12" spans="1:2" x14ac:dyDescent="0.3">
      <c r="A12" s="1">
        <v>2015</v>
      </c>
      <c r="B12" s="1">
        <v>14.4</v>
      </c>
    </row>
    <row r="13" spans="1:2" x14ac:dyDescent="0.3">
      <c r="A13" s="1">
        <v>2016</v>
      </c>
      <c r="B13" s="1">
        <v>16.399999999999999</v>
      </c>
    </row>
    <row r="14" spans="1:2" x14ac:dyDescent="0.3">
      <c r="A14" s="1">
        <v>2017</v>
      </c>
      <c r="B14" s="1">
        <v>17.100000000000001</v>
      </c>
    </row>
    <row r="15" spans="1:2" x14ac:dyDescent="0.3">
      <c r="A15" s="1">
        <v>2018</v>
      </c>
      <c r="B15" s="1">
        <v>16.5</v>
      </c>
    </row>
    <row r="16" spans="1:2" x14ac:dyDescent="0.3">
      <c r="A16" s="1">
        <v>2019</v>
      </c>
      <c r="B16" s="1">
        <v>17.899999999999999</v>
      </c>
    </row>
    <row r="17" spans="1:2" x14ac:dyDescent="0.3">
      <c r="A17" s="1">
        <v>2020</v>
      </c>
      <c r="B17" s="1">
        <v>24.6</v>
      </c>
    </row>
    <row r="18" spans="1:2" x14ac:dyDescent="0.3">
      <c r="A18" s="1">
        <v>2021</v>
      </c>
      <c r="B18" s="1">
        <v>23</v>
      </c>
    </row>
    <row r="19" spans="1:2" x14ac:dyDescent="0.3">
      <c r="A19" s="1">
        <v>2022</v>
      </c>
      <c r="B19" s="1">
        <v>20.7</v>
      </c>
    </row>
    <row r="20" spans="1:2" x14ac:dyDescent="0.3">
      <c r="A20" s="1">
        <v>2023</v>
      </c>
      <c r="B20" s="1">
        <v>21.1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5"/>
  <sheetViews>
    <sheetView workbookViewId="0"/>
  </sheetViews>
  <sheetFormatPr baseColWidth="10" defaultColWidth="8.85546875" defaultRowHeight="16.5" x14ac:dyDescent="0.3"/>
  <cols>
    <col min="1" max="3" width="20.7109375" style="1" customWidth="1"/>
  </cols>
  <sheetData>
    <row r="1" spans="1:3" x14ac:dyDescent="0.3">
      <c r="A1" s="2" t="s">
        <v>50</v>
      </c>
    </row>
    <row r="3" spans="1:3" x14ac:dyDescent="0.25">
      <c r="A3" s="2" t="s">
        <v>29</v>
      </c>
      <c r="B3" s="2" t="s">
        <v>48</v>
      </c>
      <c r="C3" s="2" t="s">
        <v>49</v>
      </c>
    </row>
    <row r="4" spans="1:3" x14ac:dyDescent="0.3">
      <c r="A4" s="1">
        <v>2002</v>
      </c>
      <c r="B4" s="1">
        <v>3.6</v>
      </c>
      <c r="C4" s="1">
        <v>2.1</v>
      </c>
    </row>
    <row r="5" spans="1:3" x14ac:dyDescent="0.3">
      <c r="A5" s="1">
        <v>2003</v>
      </c>
      <c r="B5" s="1">
        <v>1</v>
      </c>
      <c r="C5" s="1">
        <v>2.1</v>
      </c>
    </row>
    <row r="6" spans="1:3" x14ac:dyDescent="0.3">
      <c r="A6" s="1">
        <v>2004</v>
      </c>
      <c r="B6" s="1">
        <v>2.4</v>
      </c>
      <c r="C6" s="1">
        <v>2.1</v>
      </c>
    </row>
    <row r="7" spans="1:3" x14ac:dyDescent="0.3">
      <c r="A7" s="1">
        <v>2005</v>
      </c>
      <c r="B7" s="1">
        <v>1.1000000000000001</v>
      </c>
      <c r="C7" s="1">
        <v>2.1</v>
      </c>
    </row>
    <row r="8" spans="1:3" x14ac:dyDescent="0.3">
      <c r="A8" s="1">
        <v>2006</v>
      </c>
      <c r="B8" s="1">
        <v>0.9</v>
      </c>
      <c r="C8" s="1">
        <v>2.1</v>
      </c>
    </row>
    <row r="9" spans="1:3" x14ac:dyDescent="0.3">
      <c r="A9" s="1">
        <v>2007</v>
      </c>
      <c r="B9" s="1">
        <v>2</v>
      </c>
      <c r="C9" s="1">
        <v>2.1</v>
      </c>
    </row>
    <row r="10" spans="1:3" x14ac:dyDescent="0.3">
      <c r="A10" s="1">
        <v>2008</v>
      </c>
      <c r="B10" s="1">
        <v>2.2000000000000002</v>
      </c>
      <c r="C10" s="1">
        <v>2.1</v>
      </c>
    </row>
    <row r="11" spans="1:3" x14ac:dyDescent="0.3">
      <c r="A11" s="1">
        <v>2009</v>
      </c>
      <c r="B11" s="1">
        <v>5.5</v>
      </c>
      <c r="C11" s="1">
        <v>2.1</v>
      </c>
    </row>
    <row r="12" spans="1:3" x14ac:dyDescent="0.3">
      <c r="A12" s="1">
        <v>2010</v>
      </c>
      <c r="B12" s="1">
        <v>0.9</v>
      </c>
      <c r="C12" s="1">
        <v>2.1</v>
      </c>
    </row>
    <row r="13" spans="1:3" x14ac:dyDescent="0.3">
      <c r="A13" s="1">
        <v>2011</v>
      </c>
      <c r="B13" s="1">
        <v>1.7</v>
      </c>
      <c r="C13" s="1">
        <v>2.1</v>
      </c>
    </row>
    <row r="14" spans="1:3" x14ac:dyDescent="0.3">
      <c r="A14" s="1">
        <v>2012</v>
      </c>
      <c r="B14" s="1">
        <v>1.6</v>
      </c>
      <c r="C14" s="1">
        <v>2.1</v>
      </c>
    </row>
    <row r="15" spans="1:3" x14ac:dyDescent="0.3">
      <c r="A15" s="1">
        <v>2013</v>
      </c>
      <c r="B15" s="1">
        <v>2.5</v>
      </c>
      <c r="C15" s="1">
        <v>2.1</v>
      </c>
    </row>
    <row r="16" spans="1:3" x14ac:dyDescent="0.3">
      <c r="A16" s="1">
        <v>2014</v>
      </c>
      <c r="B16" s="1">
        <v>3.1</v>
      </c>
      <c r="C16" s="1">
        <v>2.1</v>
      </c>
    </row>
    <row r="17" spans="1:3" x14ac:dyDescent="0.3">
      <c r="A17" s="1">
        <v>2015</v>
      </c>
      <c r="B17" s="1">
        <v>2.9</v>
      </c>
      <c r="C17" s="1">
        <v>2.1</v>
      </c>
    </row>
    <row r="18" spans="1:3" x14ac:dyDescent="0.3">
      <c r="A18" s="1">
        <v>2016</v>
      </c>
      <c r="B18" s="1">
        <v>2.6</v>
      </c>
      <c r="C18" s="1">
        <v>2.1</v>
      </c>
    </row>
    <row r="19" spans="1:3" x14ac:dyDescent="0.3">
      <c r="A19" s="1">
        <v>2017</v>
      </c>
      <c r="B19" s="1">
        <v>1.9</v>
      </c>
      <c r="C19" s="1">
        <v>2.1</v>
      </c>
    </row>
    <row r="20" spans="1:3" x14ac:dyDescent="0.3">
      <c r="A20" s="1">
        <v>2018</v>
      </c>
      <c r="B20" s="1">
        <v>0.7</v>
      </c>
      <c r="C20" s="1">
        <v>2.1</v>
      </c>
    </row>
    <row r="21" spans="1:3" x14ac:dyDescent="0.3">
      <c r="A21" s="1">
        <v>2019</v>
      </c>
      <c r="B21" s="1">
        <v>1.7</v>
      </c>
      <c r="C21" s="1">
        <v>2.1</v>
      </c>
    </row>
    <row r="22" spans="1:3" x14ac:dyDescent="0.3">
      <c r="A22" s="1">
        <v>2020</v>
      </c>
      <c r="B22" s="1">
        <v>8.9</v>
      </c>
      <c r="C22" s="1">
        <v>2.1</v>
      </c>
    </row>
    <row r="23" spans="1:3" x14ac:dyDescent="0.3">
      <c r="A23" s="1">
        <v>2021</v>
      </c>
      <c r="B23" s="1">
        <v>-1.3</v>
      </c>
      <c r="C23" s="1">
        <v>2.1</v>
      </c>
    </row>
    <row r="24" spans="1:3" x14ac:dyDescent="0.3">
      <c r="A24" s="1">
        <v>2022</v>
      </c>
      <c r="B24" s="1">
        <v>1.1000000000000001</v>
      </c>
      <c r="C24" s="1">
        <v>2.1</v>
      </c>
    </row>
    <row r="25" spans="1:3" x14ac:dyDescent="0.3">
      <c r="A25" s="1">
        <v>2023</v>
      </c>
      <c r="B25" s="1">
        <v>1.5</v>
      </c>
      <c r="C25" s="1">
        <v>2.1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0"/>
  <sheetViews>
    <sheetView workbookViewId="0"/>
  </sheetViews>
  <sheetFormatPr baseColWidth="10" defaultColWidth="8.85546875" defaultRowHeight="16.5" x14ac:dyDescent="0.3"/>
  <cols>
    <col min="1" max="3" width="20.7109375" style="1" customWidth="1"/>
  </cols>
  <sheetData>
    <row r="1" spans="1:3" x14ac:dyDescent="0.3">
      <c r="A1" s="2" t="s">
        <v>53</v>
      </c>
    </row>
    <row r="3" spans="1:3" x14ac:dyDescent="0.25">
      <c r="A3" s="2" t="s">
        <v>29</v>
      </c>
      <c r="B3" s="2" t="s">
        <v>51</v>
      </c>
      <c r="C3" s="2" t="s">
        <v>52</v>
      </c>
    </row>
    <row r="4" spans="1:3" x14ac:dyDescent="0.3">
      <c r="A4" s="1">
        <v>2007</v>
      </c>
      <c r="B4" s="1">
        <v>57.9</v>
      </c>
      <c r="C4" s="1">
        <v>56.6</v>
      </c>
    </row>
    <row r="5" spans="1:3" x14ac:dyDescent="0.3">
      <c r="A5" s="1">
        <v>2008</v>
      </c>
      <c r="B5" s="1">
        <v>57.9</v>
      </c>
      <c r="C5" s="1">
        <v>57.4</v>
      </c>
    </row>
    <row r="6" spans="1:3" x14ac:dyDescent="0.3">
      <c r="A6" s="1">
        <v>2009</v>
      </c>
      <c r="B6" s="1">
        <v>57.9</v>
      </c>
      <c r="C6" s="1">
        <v>57.9</v>
      </c>
    </row>
    <row r="7" spans="1:3" x14ac:dyDescent="0.3">
      <c r="A7" s="1">
        <v>2010</v>
      </c>
      <c r="B7" s="1">
        <v>57.9</v>
      </c>
      <c r="C7" s="1">
        <v>57.1</v>
      </c>
    </row>
    <row r="8" spans="1:3" x14ac:dyDescent="0.3">
      <c r="A8" s="1">
        <v>2011</v>
      </c>
      <c r="B8" s="1">
        <v>57.9</v>
      </c>
      <c r="C8" s="1">
        <v>56.9</v>
      </c>
    </row>
    <row r="9" spans="1:3" x14ac:dyDescent="0.3">
      <c r="A9" s="1">
        <v>2012</v>
      </c>
      <c r="B9" s="1">
        <v>57.9</v>
      </c>
      <c r="C9" s="1">
        <v>56.4</v>
      </c>
    </row>
    <row r="10" spans="1:3" x14ac:dyDescent="0.3">
      <c r="A10" s="1">
        <v>2013</v>
      </c>
      <c r="B10" s="1">
        <v>57.9</v>
      </c>
      <c r="C10" s="1">
        <v>57.2</v>
      </c>
    </row>
    <row r="11" spans="1:3" x14ac:dyDescent="0.3">
      <c r="A11" s="1">
        <v>2014</v>
      </c>
      <c r="B11" s="1">
        <v>57.9</v>
      </c>
      <c r="C11" s="1">
        <v>58.3</v>
      </c>
    </row>
    <row r="12" spans="1:3" x14ac:dyDescent="0.3">
      <c r="A12" s="1">
        <v>2015</v>
      </c>
      <c r="B12" s="1">
        <v>57.9</v>
      </c>
      <c r="C12" s="1">
        <v>59</v>
      </c>
    </row>
    <row r="13" spans="1:3" x14ac:dyDescent="0.3">
      <c r="A13" s="1">
        <v>2016</v>
      </c>
      <c r="B13" s="1">
        <v>57.9</v>
      </c>
      <c r="C13" s="1">
        <v>58.9</v>
      </c>
    </row>
    <row r="14" spans="1:3" x14ac:dyDescent="0.3">
      <c r="A14" s="1">
        <v>2017</v>
      </c>
      <c r="B14" s="1">
        <v>57.9</v>
      </c>
      <c r="C14" s="1">
        <v>58.9</v>
      </c>
    </row>
    <row r="15" spans="1:3" x14ac:dyDescent="0.3">
      <c r="A15" s="1">
        <v>2018</v>
      </c>
      <c r="B15" s="1">
        <v>57.9</v>
      </c>
      <c r="C15" s="1">
        <v>58.9</v>
      </c>
    </row>
    <row r="16" spans="1:3" x14ac:dyDescent="0.3">
      <c r="A16" s="1">
        <v>2019</v>
      </c>
      <c r="B16" s="1">
        <v>57.9</v>
      </c>
      <c r="C16" s="1">
        <v>59.6</v>
      </c>
    </row>
    <row r="17" spans="1:3" x14ac:dyDescent="0.3">
      <c r="A17" s="1">
        <v>2020</v>
      </c>
      <c r="B17" s="1">
        <v>57.9</v>
      </c>
      <c r="C17" s="1">
        <v>61.8</v>
      </c>
    </row>
    <row r="18" spans="1:3" x14ac:dyDescent="0.3">
      <c r="A18" s="1">
        <v>2021</v>
      </c>
      <c r="B18" s="1">
        <v>57.9</v>
      </c>
      <c r="C18" s="1">
        <v>60.1</v>
      </c>
    </row>
    <row r="19" spans="1:3" x14ac:dyDescent="0.3">
      <c r="A19" s="1">
        <v>2022</v>
      </c>
      <c r="B19" s="1">
        <v>57.9</v>
      </c>
      <c r="C19" s="1">
        <v>61.3</v>
      </c>
    </row>
    <row r="20" spans="1:3" x14ac:dyDescent="0.3">
      <c r="A20" s="1">
        <v>2023</v>
      </c>
      <c r="B20" s="1">
        <v>57.9</v>
      </c>
      <c r="C20" s="1">
        <v>62.3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31</vt:i4>
      </vt:variant>
    </vt:vector>
  </HeadingPairs>
  <TitlesOfParts>
    <vt:vector size="31" baseType="lpstr">
      <vt:lpstr>Innhold</vt:lpstr>
      <vt:lpstr>Fig3-1</vt:lpstr>
      <vt:lpstr>Fig3-2</vt:lpstr>
      <vt:lpstr>Fig3-3</vt:lpstr>
      <vt:lpstr>Fig3-4</vt:lpstr>
      <vt:lpstr>Fig3-5</vt:lpstr>
      <vt:lpstr>Fig3-6</vt:lpstr>
      <vt:lpstr>Fig3-7</vt:lpstr>
      <vt:lpstr>Fig3-8</vt:lpstr>
      <vt:lpstr>Fig3-9</vt:lpstr>
      <vt:lpstr>Fig3-10</vt:lpstr>
      <vt:lpstr>Fig3-11</vt:lpstr>
      <vt:lpstr>Fig3-12</vt:lpstr>
      <vt:lpstr>Fig3-13</vt:lpstr>
      <vt:lpstr>Fig3-14</vt:lpstr>
      <vt:lpstr>Fig3-16</vt:lpstr>
      <vt:lpstr>Fig3-17</vt:lpstr>
      <vt:lpstr>Fig3-18</vt:lpstr>
      <vt:lpstr>Fig3-19</vt:lpstr>
      <vt:lpstr>Fig3-20</vt:lpstr>
      <vt:lpstr>Fig3-21</vt:lpstr>
      <vt:lpstr>Fig3-22</vt:lpstr>
      <vt:lpstr>Fig3-23</vt:lpstr>
      <vt:lpstr>Fig3-24</vt:lpstr>
      <vt:lpstr>Fig3-25</vt:lpstr>
      <vt:lpstr>Fig3-26</vt:lpstr>
      <vt:lpstr>Fig3-27</vt:lpstr>
      <vt:lpstr>Fig3-28</vt:lpstr>
      <vt:lpstr>Fig3-29</vt:lpstr>
      <vt:lpstr>Fig3-30</vt:lpstr>
      <vt:lpstr>Fig3-31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Vikøren Iver Berge</dc:creator>
  <cp:lastModifiedBy>Kenneth Hætta</cp:lastModifiedBy>
  <dcterms:created xsi:type="dcterms:W3CDTF">2023-05-10T19:41:49Z</dcterms:created>
  <dcterms:modified xsi:type="dcterms:W3CDTF">2023-05-11T06:51:26Z</dcterms:modified>
</cp:coreProperties>
</file>